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315" tabRatio="738" activeTab="2"/>
  </bookViews>
  <sheets>
    <sheet name="CDKT-Q4" sheetId="1" r:id="rId1"/>
    <sheet name="KQKD-Q2" sheetId="2" state="hidden" r:id="rId2"/>
    <sheet name="KQKD-Q4" sheetId="3" r:id="rId3"/>
    <sheet name="LCTT-Q4" sheetId="4" r:id="rId4"/>
    <sheet name="TMTC-Q4" sheetId="5" r:id="rId5"/>
    <sheet name="CDKT-Q4-TOMLUOC" sheetId="6" r:id="rId6"/>
    <sheet name="KQKD-Q4-TOMLUOC" sheetId="7" r:id="rId7"/>
    <sheet name="LCTT-Q4-TOMLUOC" sheetId="8" r:id="rId8"/>
  </sheets>
  <definedNames>
    <definedName name="_xlnm.Print_Titles" localSheetId="0">'CDKT-Q4'!$8:$8</definedName>
  </definedNames>
  <calcPr fullCalcOnLoad="1"/>
</workbook>
</file>

<file path=xl/sharedStrings.xml><?xml version="1.0" encoding="utf-8"?>
<sst xmlns="http://schemas.openxmlformats.org/spreadsheetml/2006/main" count="460" uniqueCount="321">
  <si>
    <t xml:space="preserve"> ( Ký, hä tªn, ®ãng dÊu )</t>
  </si>
  <si>
    <t>( Ký, hä tªn )</t>
  </si>
  <si>
    <t>KÕ to¸n tr­ëng</t>
  </si>
  <si>
    <t xml:space="preserve"> 6. Dù to¸n chi sù nghiÖp, dù ¸n</t>
  </si>
  <si>
    <t xml:space="preserve"> 5. Ngo¹i tÖ c¸c lo¹i</t>
  </si>
  <si>
    <t xml:space="preserve"> 4. Nî khã ®ßi ®· xö lý</t>
  </si>
  <si>
    <t xml:space="preserve"> 3. Hµng hãa nhËn b¸n hé, nhËn ký göi, ký c­îc</t>
  </si>
  <si>
    <t xml:space="preserve"> 2. VËt t­ hµng ho¸ nhËn gi÷ hé, nhËn gia c«ng</t>
  </si>
  <si>
    <t xml:space="preserve"> 1. Tµi s¶n thuª ngoµi</t>
  </si>
  <si>
    <t>Số đầu  năm(3)</t>
  </si>
  <si>
    <t>Số cuối năm(3)</t>
  </si>
  <si>
    <t>Thuyết minh</t>
  </si>
  <si>
    <t>CHỈ TIÊU</t>
  </si>
  <si>
    <t>C¸C CHØ TI£U NGOµI B¶NG C¢N §èi kÕ to¸n</t>
  </si>
  <si>
    <t>Tæng céng nguån vèn (430 = 300 + 400)</t>
  </si>
  <si>
    <t xml:space="preserve">      3. Nguån kinh phÝ ®· h×nh thµnh TSC§                                                                          </t>
  </si>
  <si>
    <t>V.23</t>
  </si>
  <si>
    <t xml:space="preserve">      2. Nguån kinh phÝ                                                                             </t>
  </si>
  <si>
    <t xml:space="preserve">      1. Quü khen th­ëng phóc lîi                                                                   </t>
  </si>
  <si>
    <t xml:space="preserve">  II. Nguån kinh phÝ vµ quü kh¸c                                                                    </t>
  </si>
  <si>
    <t xml:space="preserve">   11. Nguån vèn ®Çu t­ x©y dùng c¬ b¶n</t>
  </si>
  <si>
    <t xml:space="preserve">   10. Lîi nhuËn sau thuÕ ch­a ph©n phèi                                                          </t>
  </si>
  <si>
    <t xml:space="preserve">     9. Quü kh¸c thuéc vèn chñ së h÷u</t>
  </si>
  <si>
    <t xml:space="preserve">     8. Quü dù phßng tµi chÝnh                                                                      </t>
  </si>
  <si>
    <t xml:space="preserve">     7. Quü ®Çu t­ ph¸t triÓn                                                                       </t>
  </si>
  <si>
    <t xml:space="preserve">     6. Chªnh lÖch tØ gi¸ hèi ®o¸i                                                                  </t>
  </si>
  <si>
    <t xml:space="preserve">     5. Chªnh lÖch ®¸nh gi¸ l¹i tµi s¶n</t>
  </si>
  <si>
    <t xml:space="preserve">     4. Cæ phiÕu quü (*)</t>
  </si>
  <si>
    <t xml:space="preserve">     3. Vèn kh¸c cña chñ së h÷u</t>
  </si>
  <si>
    <t xml:space="preserve">     2. ThÆng d­ vèn cæ phÇn                                                                        </t>
  </si>
  <si>
    <t xml:space="preserve">     1. Vèn ®Çu t­ cña chñ së h÷u                                                                   </t>
  </si>
  <si>
    <t>V.22</t>
  </si>
  <si>
    <t xml:space="preserve">  I. Vèn chñ së h÷u                                                                                 </t>
  </si>
  <si>
    <t xml:space="preserve">B. Vèn chñ së h÷u (400 = 410 + 430)                                                                 </t>
  </si>
  <si>
    <t xml:space="preserve">    7. Dù phßng ph¶i tr¶ dµi h¹n</t>
  </si>
  <si>
    <t xml:space="preserve">    6. Dù phßng trî cÊp mÊt viÖc lµm</t>
  </si>
  <si>
    <t>V.21</t>
  </si>
  <si>
    <t xml:space="preserve">    5. ThuÕ thu nhËp ho·n l¹i ph¶i tr¶</t>
  </si>
  <si>
    <t>V.20</t>
  </si>
  <si>
    <t xml:space="preserve">    4. Vay vµ nî dµi h¹n                                                                           </t>
  </si>
  <si>
    <t xml:space="preserve">    3. Ph¶i tr¶ dµi h¹n kh¸c</t>
  </si>
  <si>
    <t>V.19</t>
  </si>
  <si>
    <t xml:space="preserve">    2. Ph¶i tr¶ dµi h¹n néi bé</t>
  </si>
  <si>
    <t xml:space="preserve">    1. Ph¶i tr¶ dµi h¹n ng­êi b¸n</t>
  </si>
  <si>
    <t xml:space="preserve">  II. Nî dµi h¹n                                                                                    </t>
  </si>
  <si>
    <t xml:space="preserve">   10. Dù phßng ph¶i tr¶ ng¾n h¹n</t>
  </si>
  <si>
    <t>V.18</t>
  </si>
  <si>
    <t xml:space="preserve">     9. C¸c kho¶n ph¶i tr¶ ph¶i nép kh¸c                                                            </t>
  </si>
  <si>
    <t xml:space="preserve">     8. Ph¶i tr¶ theo tiÕn ®é kÕ ho¹ch hîp ®ång x©y dùng</t>
  </si>
  <si>
    <t xml:space="preserve">     7. Ph¶i tr¶ néi bé</t>
  </si>
  <si>
    <t>V.17</t>
  </si>
  <si>
    <t xml:space="preserve">     6. Chi phÝ ph¶i tr¶                                                                            </t>
  </si>
  <si>
    <t xml:space="preserve">     5. Ph¶i tr¶ ng­êi lao ®éng                                                                     </t>
  </si>
  <si>
    <t>V.16</t>
  </si>
  <si>
    <t xml:space="preserve">     4. ThuÕ vµ c¸c kho¶n ph¶i nép nhµ n­íc                                                         </t>
  </si>
  <si>
    <t xml:space="preserve">     3. Ng­êi mua tr¶ tiÒn tr­íc                                                                    </t>
  </si>
  <si>
    <t xml:space="preserve">     2. Ph¶i tr¶ ng­êi b¸n                                                                          </t>
  </si>
  <si>
    <t>V.15</t>
  </si>
  <si>
    <t xml:space="preserve">     1. Vay vµ nî ng¾n h¹n                                                                          </t>
  </si>
  <si>
    <t xml:space="preserve">  I. Nî ng¾n h¹n                                                                                    </t>
  </si>
  <si>
    <t xml:space="preserve">A. Nî ph¶i tr¶ (300 = 310 + 330)                                                                    </t>
  </si>
  <si>
    <t xml:space="preserve">                Tæng céng tµi s¶n (270 = 100 + 200)                                                 </t>
  </si>
  <si>
    <t xml:space="preserve">     3. Tµi s¶n dµi h¹n kh¸c</t>
  </si>
  <si>
    <t xml:space="preserve">     2. Tµi s¶n thuÕ thu nhËp ho·n l¹i</t>
  </si>
  <si>
    <t>V.14</t>
  </si>
  <si>
    <t xml:space="preserve">     1. Chi phÝ tr¶ tr­íc dµi h¹n                                                                  </t>
  </si>
  <si>
    <t xml:space="preserve">  V. Tµi s¶n dµi h¹n kh¸c                                                                          </t>
  </si>
  <si>
    <t xml:space="preserve">      4. Dù phßng gi¶m gi¸ ®Çu t­ tµi chÝnh dµi h¹n(*)</t>
  </si>
  <si>
    <t>V.13</t>
  </si>
  <si>
    <t xml:space="preserve">      3. §Çu t­ dµi h¹n kh¸c                                                                        </t>
  </si>
  <si>
    <t xml:space="preserve">      2. §Çu t­ vµo c«ng ty liªn kÕt liªn doanh</t>
  </si>
  <si>
    <t xml:space="preserve">      1. §Çu t­ vµo c«ng ty con</t>
  </si>
  <si>
    <t xml:space="preserve">  IV. C¸c kho¶n ®Çu t­ tµi chÝnh dµi h¹n                                                            </t>
  </si>
  <si>
    <t xml:space="preserve">         - Gi¸ trÞ hao mßn lòy kÕ (*)                                                               </t>
  </si>
  <si>
    <t xml:space="preserve">         - Nguyªn gi¸                                                                               </t>
  </si>
  <si>
    <t>V.12</t>
  </si>
  <si>
    <t xml:space="preserve">   III. BÊt ®éng s¶n ®Çu t­</t>
  </si>
  <si>
    <t>V.11</t>
  </si>
  <si>
    <t xml:space="preserve">     4. Chi phÝ x©y dùng c¬ b¶n dë dang                                                             </t>
  </si>
  <si>
    <t>V.10</t>
  </si>
  <si>
    <t xml:space="preserve">     3. Tµi s¶n cè ®Þnh v« h×nh                                                                     </t>
  </si>
  <si>
    <t>V.09</t>
  </si>
  <si>
    <t xml:space="preserve">     2. Tµi s¶n cè ®Þnh thuª tµi chÝnh                                                                  </t>
  </si>
  <si>
    <t>V.08</t>
  </si>
  <si>
    <t xml:space="preserve">     1. Tµi s¶n cè ®Þnh h÷u h×nh                                                                    </t>
  </si>
  <si>
    <t xml:space="preserve">  II. Tµi s¶n cè ®Þnh                                                                               </t>
  </si>
  <si>
    <t xml:space="preserve">     5. Dù phßng ph¶i thu dµi h¹n khã ®ßi</t>
  </si>
  <si>
    <t>V.07</t>
  </si>
  <si>
    <t xml:space="preserve">     4. Ph¶i thu dµi h¹n kh¸c</t>
  </si>
  <si>
    <t>V.06</t>
  </si>
  <si>
    <t xml:space="preserve">     3. Ph¶i thu dµi h¹n néi bé</t>
  </si>
  <si>
    <t xml:space="preserve">     2. Vèn kinh doanh ë ®¬n vÞ trùc thuéc                                                          </t>
  </si>
  <si>
    <t xml:space="preserve">     1. Ph¶i thu dµi h¹n cña kh¸ch hµng</t>
  </si>
  <si>
    <t xml:space="preserve">  I. C¸c kho¶n ph¶i thu dµi h¹n                                                                     </t>
  </si>
  <si>
    <t xml:space="preserve">B. Tµi s¶n dµi h¹n(200=210+220+240+250+260)                                                                                  </t>
  </si>
  <si>
    <t xml:space="preserve">     4. Tµi s¶n ng¾n h¹n kh¸c                                                                       </t>
  </si>
  <si>
    <t>V.05</t>
  </si>
  <si>
    <t xml:space="preserve">     3. ThuÕ vµ c¸c kho¶n kh¸c ph¶i thu Nhµ n­íc                                                    </t>
  </si>
  <si>
    <t xml:space="preserve">     2. ThuÕ GTGT ®­îc khÊu trõ                                                                     </t>
  </si>
  <si>
    <t xml:space="preserve">     1. Chi phÝ tr¶ tr­íc ng¾n h¹n                                                                  </t>
  </si>
  <si>
    <t xml:space="preserve">  V. Tµi s¶n ng¾n h¹n kh¸c                                                                          </t>
  </si>
  <si>
    <t xml:space="preserve">     2. Dù phßng gi¶m gi¸ hµng tån kho (*)</t>
  </si>
  <si>
    <t>V.04</t>
  </si>
  <si>
    <t xml:space="preserve">     1. Hµng tån kho                                                                                </t>
  </si>
  <si>
    <t xml:space="preserve">  IV. Hµng tån kho                                                                                  </t>
  </si>
  <si>
    <t xml:space="preserve">     6. Dù phßng ph¶i thu ng¾n h¹n khã ®ßi  (*)                                                     </t>
  </si>
  <si>
    <t>V.03</t>
  </si>
  <si>
    <t xml:space="preserve">     5. C¸c kho¶n ph¶i thu kh¸c                                                                     </t>
  </si>
  <si>
    <t xml:space="preserve">     4. Ph¶i thu theo tiÕn ®é kÕ ho¹ch hîp ®ång x©y dùng</t>
  </si>
  <si>
    <t xml:space="preserve">     3. Ph¶i thu néi bé ng¾n h¹n                                                                    </t>
  </si>
  <si>
    <t xml:space="preserve">     2. Tr¶ tr­íc cho ng­êi b¸n                                                                     </t>
  </si>
  <si>
    <t xml:space="preserve">     1. Ph¶i thu kh¸ch hµng                                                                         </t>
  </si>
  <si>
    <t xml:space="preserve">  III. C¸c kho¶n ph¶i thu ng¾n h¹n                                                                  </t>
  </si>
  <si>
    <t xml:space="preserve">    2. Dù phßng gi¶m gi¸ ®Çu t­ ng¾n h¹n(*) (2)</t>
  </si>
  <si>
    <t xml:space="preserve">    1. §Çu t­ ng¾n h¹n</t>
  </si>
  <si>
    <t>V.02</t>
  </si>
  <si>
    <t xml:space="preserve">  II.C¸c kho¶n ®Çu t­ tµi chÝnh ng¾n h¹n</t>
  </si>
  <si>
    <t xml:space="preserve">     2. C¸c kho¶n t­¬ng ®­¬ng tiÒn</t>
  </si>
  <si>
    <t>V.01</t>
  </si>
  <si>
    <t xml:space="preserve">     1. TiÒn                                                                                        </t>
  </si>
  <si>
    <t xml:space="preserve">   I. TiÒn vµ c¸c kho¶n t­¬ng ®­¬ng tiÒn                                                            </t>
  </si>
  <si>
    <t xml:space="preserve">A. Tµi s¶n ng¾n h¹n(100=110+120+130+140+150)                                                                                </t>
  </si>
  <si>
    <t>Số đầu  năm</t>
  </si>
  <si>
    <t>Số cuối kỳ</t>
  </si>
  <si>
    <t>Mã số</t>
  </si>
  <si>
    <t>TÀI SẢN</t>
  </si>
  <si>
    <t>Đơn vị tính : VNĐ</t>
  </si>
  <si>
    <t>BẢNG CÂN ĐỐI KẾ TOÁN GIỮA NIÊN ĐỘ</t>
  </si>
  <si>
    <t>Ban hành theo QĐ số 15/2006/QĐ-BTC ngày 20/03/2006 của Bộ trưởng BTC</t>
  </si>
  <si>
    <t>Đơn vị : CÔNG TY CP CƠ KHÍ - ĐIỆN LỮ GIA</t>
  </si>
  <si>
    <t>(Ký, họ tên, đóng dấu)</t>
  </si>
  <si>
    <t>(Ký, họ tên)</t>
  </si>
  <si>
    <t>Giám đốc</t>
  </si>
  <si>
    <t>Kế toán trưởng</t>
  </si>
  <si>
    <t xml:space="preserve">   </t>
  </si>
  <si>
    <t>18. Lãi cơ bản trên cổ phiếu (*)</t>
  </si>
  <si>
    <t>17. Lợi nhuận sau thuế thu nhập doanh nghiệp(60 = 50 - 51-52)</t>
  </si>
  <si>
    <t>VI.30</t>
  </si>
  <si>
    <t xml:space="preserve">16. Chi phí thuế TNDN hoãn lại </t>
  </si>
  <si>
    <t xml:space="preserve">15. Chi phí thuế TNDN hiện hành </t>
  </si>
  <si>
    <t>14. Tổng lợi nhuận kế toán trước thuế (50 = 30 + 40)</t>
  </si>
  <si>
    <t>13. Lợi nhuận khác (40 = 31 - 32)</t>
  </si>
  <si>
    <t>12. Chi phí khác</t>
  </si>
  <si>
    <t>11. Thu nhập khác</t>
  </si>
  <si>
    <t>10 Lợi nhuận thuần từ hoạt động kinh doanh {30 = 20 + (21 - 22) - (24 + 25)}</t>
  </si>
  <si>
    <t>9. Chi phí quản lý doanh nghiệp</t>
  </si>
  <si>
    <t>8. Chi phí bán hàng</t>
  </si>
  <si>
    <t xml:space="preserve">  - Trong đó: Chi phí lãi vay </t>
  </si>
  <si>
    <t>VI.28</t>
  </si>
  <si>
    <t>7. Chi phí tài chính</t>
  </si>
  <si>
    <t>VI.26</t>
  </si>
  <si>
    <t>6. Doanh thu hoạt động tài chính</t>
  </si>
  <si>
    <t>5. Lợi nhuận gộp về bán hàng và cung cấp dịch vụ (20 = 10 - 11)</t>
  </si>
  <si>
    <t>VI.27</t>
  </si>
  <si>
    <t>4. Giá vốn hàng bán</t>
  </si>
  <si>
    <t>3. Doanh thu thuần về bán hàng và cung cấp dịch vụ (10 = 01 - 02)</t>
  </si>
  <si>
    <t>2. Các khoản giảm trừ doanh thu</t>
  </si>
  <si>
    <t>VI.25</t>
  </si>
  <si>
    <t>1. Doanh thu bán hàng và cung cấp dịch vụ</t>
  </si>
  <si>
    <t>Năm trước</t>
  </si>
  <si>
    <t>Năm nay</t>
  </si>
  <si>
    <t>Luỹ kế từ đầu năm đến cuối quý này</t>
  </si>
  <si>
    <t>Quý 2</t>
  </si>
  <si>
    <t>Quý 2/2007</t>
  </si>
  <si>
    <t>BÁO CÁO KẾT QUẢ HOẠT ĐỘNG KINH DOANH GIỮA NIÊN ĐỘ</t>
  </si>
  <si>
    <t>VII.34</t>
  </si>
  <si>
    <t xml:space="preserve">Anh h­ëng cña thay ®æi tØ gi¸ hèi ®o¸i quy ®æi ngo¹i tÖ                                                                                               </t>
  </si>
  <si>
    <t xml:space="preserve">TiÒn vµ t­¬ng ®­¬ng tiÒn cuèi kú (50 + 60 + 61)                                                                                                       </t>
  </si>
  <si>
    <t xml:space="preserve">TiÒn vµ t­¬ng ®­¬ng tiÒn ®Çu kú                                                                                                                       </t>
  </si>
  <si>
    <t xml:space="preserve">L­u chuyÓn tiÒn thuÇn trong kú (20 + 30 + 40)                                                                                                         </t>
  </si>
  <si>
    <t xml:space="preserve">L­u chuyÓn tiÒn thuÇn tõ ho¹t ®éng tµi chÝnh                                                                                                          </t>
  </si>
  <si>
    <t xml:space="preserve">6. Cæ tøc, lîi nhuËn ®· tr¶ cho chñ së h÷u                                                                                                            </t>
  </si>
  <si>
    <t xml:space="preserve">5. TiÒn chi tr¶ nî thuª tµi chÝnh                                                                                                                     </t>
  </si>
  <si>
    <t xml:space="preserve">4. TiÒn chi tr¶ nî gèc vay                                                                                                                            </t>
  </si>
  <si>
    <t xml:space="preserve">3. TiÒn vay ng¾n h¹n, dµi h¹n nhËn ®­îc                                                                                                               </t>
  </si>
  <si>
    <t xml:space="preserve">2. TiÒn chi tr¶ vèn gãp cho c¸c chñ së h÷u, mua l¹i cæ phiÕu cña doanh nghiÖp                                                                         </t>
  </si>
  <si>
    <t xml:space="preserve">1. TiÒn thu tõ ph¸t hµnh cæ phiÕu, nhËn vèn gãp cña chñ së h÷u                                                                                        </t>
  </si>
  <si>
    <t xml:space="preserve">III. L­u chuyÓn tiÒn tõ ho¹t ®éng tµi chÝnh                </t>
  </si>
  <si>
    <t xml:space="preserve">7. TiÒn thu l·i cho vay, cæ tøc vµ lîi nhuËn ®­îc chia                                                                                                </t>
  </si>
  <si>
    <t xml:space="preserve">6. TiÒn thu håi ®Çu t­ gãp vèn vµo ®¬n vÞ kh¸c                                                                                                        </t>
  </si>
  <si>
    <t xml:space="preserve">L­u chuyÓn tiÒn thuÇn tõ ho¹t ®éng ®Çu t­                                                                                                             </t>
  </si>
  <si>
    <t xml:space="preserve">5. TiÒn chi ®Çu t­ gãp vèn vµo ®¬n vÞ kh¸c                                                                                                            </t>
  </si>
  <si>
    <t xml:space="preserve">4. TiÒn thu håi cho vay, b¸n l¹i c¸c c«ng cô nî cña ®¬n vÞ kh¸c                                                                                       </t>
  </si>
  <si>
    <t xml:space="preserve">3. TiÒn chi cho vay, mua c¸c c«ng cô nî cña ®¬n vÞ kh¸c                                                                                               </t>
  </si>
  <si>
    <t xml:space="preserve">2. TiÒn thu tõ thanh lý, nh­îng b¸n TSC§ vµ c¸c tµi s¶n dµi h¹n kh¸c                                                                                  </t>
  </si>
  <si>
    <t xml:space="preserve">1. TiÒn chi ®Ó mua s¾m, x©y dùng TSC§ vµ c¸c tµi s¶n dµi h¹n kh¸c                                                                                     </t>
  </si>
  <si>
    <t xml:space="preserve">II. L­u chuyÓn tiÒn tõ ho¹t ®éng ®Çu t­                      </t>
  </si>
  <si>
    <t xml:space="preserve">L­u chuyÓn tiÒn thuÇn tõ ho¹t ®éng kinh doanh                                                                                                         </t>
  </si>
  <si>
    <t xml:space="preserve">7. TiÒn chi kh¸c cho ho¹t ®énh kinh doanh                                                                                                             </t>
  </si>
  <si>
    <t xml:space="preserve">6. TiÒn thu kh¸c tõ ho¹t ®éng kinh doanh                                                                                                              </t>
  </si>
  <si>
    <t xml:space="preserve">5. TiÒn chi nép thuÕ thu nhËp doanh nghiÖp                                                                                                            </t>
  </si>
  <si>
    <t xml:space="preserve">4. TiÒn chi tr¶ l·i vay                                                                                                                               </t>
  </si>
  <si>
    <t xml:space="preserve">3. TiÒn chi tr¶ cho ng­êi lao ®éng                                                                                                                    </t>
  </si>
  <si>
    <t xml:space="preserve">2. TiÒn chi tr¶ cho ng­êi cung cÊp hµng hãa vµ dÞch vô                                                                                                </t>
  </si>
  <si>
    <t xml:space="preserve">1. TiÒn thu b¸n hµng,cung cÊp dÞch vô vµ doanh thu kh¸c                                                                                               </t>
  </si>
  <si>
    <t xml:space="preserve">I. L­u chuyÓn tiÒn tõ ho¹t ®éng s¶n xuÊt kinh doanh    </t>
  </si>
  <si>
    <t>Lũy kế từ đầu năm đến cuối quý này</t>
  </si>
  <si>
    <t>M· sè</t>
  </si>
  <si>
    <t xml:space="preserve">ChØ tiªu                                                           </t>
  </si>
  <si>
    <t>(Theo phương pháp trực tiếp)</t>
  </si>
  <si>
    <t>(Dạng đầy đủ)</t>
  </si>
  <si>
    <t>BÁO CÁO LƯU CHUYỂN TIỀN TỆ GIỮA NIÊN ĐỘ</t>
  </si>
  <si>
    <t>10. Các thông tin khác.</t>
  </si>
  <si>
    <t xml:space="preserve">9. Trình bày những thay đổi trong các khoản nợ tiềm tàng hoặc tài sản tiềm tàng kể từ ngày kết thúc kỳ kế toán năm gần nhất. </t>
  </si>
  <si>
    <t>8. Trình bày những sự kiện trọng yếu phát sinh sau ngày kết thúc kỳ kế toán giữa niên độ chưa được phản ánh trong  báo cáo tài chính giữa niên độ đó.</t>
  </si>
  <si>
    <t>7. Trình bày doanh thu và kết quả kinh doanh bộ phận theo lĩnh vực kinh doanh hoặc khu vực địa lý dựa trên cơ sở phân chia của báo cáo bộ phận (Áp dụng cho công ty niêm yết).</t>
  </si>
  <si>
    <t>6. Cổ tức đã trả (tổng số hay trên mỗi cổ phần) của cổ phiếu phổ thông và cổ phiếu ưu đãi (áp dụng cho công ty cổ phần).</t>
  </si>
  <si>
    <t>5. Trình bày việc phát hành, mua lại và hoàn trả các chứng khoán nợ và chứng khoán vốn.</t>
  </si>
  <si>
    <t>4. Tính chất và giá trị của những thay đổi trong các ước tính kế toán đã được báo cáo trong báo cáo giữa niên độ trước của niên độ kế toán hiện tại hoặc những thay đổi trong các ước tính kế toán đã được báo cáo trong các niên độ trước, nếu những thay đổi này có ảnh hưởng trọng yếu đến kỳ kế toán giữa niên độ hiện tại.</t>
  </si>
  <si>
    <t>3. Trình bày những biến động trong nguồn vốn chủ sở hữu và giá trị luỹ kế tính đến ngày lập báo cáo tài chính giữa niên độ, cũng như phần thuyết minh tương ứng mang tính so sánh của cùng kỳ kế toán trên của niên độ trước gần nhất.</t>
  </si>
  <si>
    <t>2. Trình bày tính chất và giá trị của các khoản mục ảnh hưởng đến tài sản, nợ phải trả, nguồn vốn chủ sở hữu, thu nhập thuần, hoặc các luồng tiền được coi là yếu tố không bình thường do tính chất, quy mô hoặc tác động của chúng.</t>
  </si>
  <si>
    <t>1. Giải thích về tính thời vụ hoặc tính chu kỳ của các hoạt động kinh doanh trong kỳ kế toán giữa niên độ.</t>
  </si>
  <si>
    <t>VI. Các sự kiện hoặc giao dịch trọng yếu trong kỳ kế toán giữa niên độ</t>
  </si>
  <si>
    <t>Doanh nghiệp phải công bố việc lập báo cáo tài chính giữa niên độ và báo cáo tài chính năm gần nhất là cùng áp dụng các chính sách kế toán như nhau. Trường hợp có thay đổi thì phải mô tả sự thay đổi và nêu rõ ảnh hưởng của những thay đổi đó.</t>
  </si>
  <si>
    <t>IV. Các chính sách kế toán áp dụng</t>
  </si>
  <si>
    <t>3. Hình thức kế toán áp dụng : nhật ký chung</t>
  </si>
  <si>
    <t>2. Tuyên bố về việc tuân thủ chuẩn mực kế toán và chế độ kế toán : chấp hành đúng chế độ kế toán</t>
  </si>
  <si>
    <t>1. Chế độ kế toán áp dụng : Chuẩn mực, chế độ kế toán Việt Nam</t>
  </si>
  <si>
    <t>III. Chuẩn mực và chế độ kế toán áp dụng</t>
  </si>
  <si>
    <t>2. Đơn vị tiền tệ sử dụng trong kế toán : VNĐ</t>
  </si>
  <si>
    <t>1. Kỳ kế toán năm (bắt đầu từ ngày 01/01/… kết thúc vào ngày 31/12/...)</t>
  </si>
  <si>
    <t>II. Kỳ kế toán, đơn vị tiền tệ sử dụng trong kế toán</t>
  </si>
  <si>
    <t>4. Đặc điểm hoạt động kinh doanh của doanh nghiệp trong kỳ kế toán có ảnh hưởng đến báo cáo tài chính.</t>
  </si>
  <si>
    <t>3. Ngành nghề kinh doanh : SXKD cơ khí điện, thi công lắp đặt hệ thống chiếu sáng công cộng</t>
  </si>
  <si>
    <t>2. Lĩnh vực kinh doanh : Thiết bị chiếu sáng công cộng</t>
  </si>
  <si>
    <t>1. Hình thức sở hữu vốn.: Công ty Cổ phần</t>
  </si>
  <si>
    <t>I. Đặc điểm hoạt động của doanh nghiệp</t>
  </si>
  <si>
    <t>BẢN THUYẾT MINH BÁO CÁO TÀI CHÍNH CHỌN LỌC</t>
  </si>
  <si>
    <t xml:space="preserve">                                                                                                                        Ngày 20/03/2006 của Bộ trưởng BTC</t>
  </si>
  <si>
    <t>CÔNG TY CP CƠ KHÍ ĐIỆN LỮ GIA                                                                                            Mẫu số B 09a-DN</t>
  </si>
  <si>
    <t>CÔNG TY CP CƠ KHÍ ĐIỆN LỮ GIA</t>
  </si>
  <si>
    <t>CÔNG TY CP CƠ KHÍ - ĐIỆN LỮ GIA</t>
  </si>
  <si>
    <t>NỘI DUNG</t>
  </si>
  <si>
    <t xml:space="preserve">   2.C¸c kho¶n ®Çu t­ tµi chÝnh ng¾n h¹n</t>
  </si>
  <si>
    <t xml:space="preserve">  1. C¸c kho¶n ph¶i thu dµi h¹n                             </t>
  </si>
  <si>
    <t xml:space="preserve">     - Tµi s¶n cè ®Þnh h÷u h×nh                                                                    </t>
  </si>
  <si>
    <t xml:space="preserve">     - Tµi s¶n cè ®Þnh thuª tµi chÝnh                  </t>
  </si>
  <si>
    <t xml:space="preserve">     - Tµi s¶n cè ®Þnh v« h×nh                                                                     </t>
  </si>
  <si>
    <t xml:space="preserve">     - Chi phÝ x©y dùng c¬ b¶n dë dang                                                             </t>
  </si>
  <si>
    <t xml:space="preserve">     - Vèn ®Çu t­ cña chñ së h÷u                                                                   </t>
  </si>
  <si>
    <t xml:space="preserve">     - ThÆng d­ vèn cæ phÇn                                                                        </t>
  </si>
  <si>
    <t xml:space="preserve">     - Vèn kh¸c cña chñ së h÷u</t>
  </si>
  <si>
    <t xml:space="preserve">     - Cæ phiÕu quü (*)</t>
  </si>
  <si>
    <t xml:space="preserve">     - Chªnh lÖch ®¸nh gi¸ l¹i tµi s¶n</t>
  </si>
  <si>
    <t xml:space="preserve">     - Chªnh lÖch tØ gi¸ hèi ®o¸i                             </t>
  </si>
  <si>
    <t xml:space="preserve">     - C¸c quü                                                                        </t>
  </si>
  <si>
    <t xml:space="preserve">     - Lîi nhuËn sau thuÕ ch­a ph©n phèi                                                          </t>
  </si>
  <si>
    <t xml:space="preserve">     - Nguån vèn ®Çu t­ x©y dùng c¬ b¶n</t>
  </si>
  <si>
    <t xml:space="preserve">      - Quü khen th­ëng phóc lîi                                                                   </t>
  </si>
  <si>
    <t xml:space="preserve">      - Nguån kinh phÝ                                            </t>
  </si>
  <si>
    <t xml:space="preserve">      - Nguån kinh phÝ ®· h×nh thµnh TSC§        </t>
  </si>
  <si>
    <t xml:space="preserve">  3. BÊt ®éng s¶n ®Çu t­</t>
  </si>
  <si>
    <t>(Dạng tóm lược)</t>
  </si>
  <si>
    <t>Mẫu số B 03b – DN</t>
  </si>
  <si>
    <t>( Dạng tóm lược)</t>
  </si>
  <si>
    <t xml:space="preserve">3. Tổng lợi nhuận kế toán trước thuế </t>
  </si>
  <si>
    <t>4. Lợi nhuận sau thuế thu nhập doanh nghiệp</t>
  </si>
  <si>
    <t>Mẫu số B 02a – DN</t>
  </si>
  <si>
    <t>2. Doanh thu hoạt động tài chính và thu nhập khác</t>
  </si>
  <si>
    <t>Mẫu số B 01a – DN</t>
  </si>
  <si>
    <t>Mẫu số B 03a – DN</t>
  </si>
  <si>
    <t xml:space="preserve">I. Tµi s¶n ng¾n h¹n                                      </t>
  </si>
  <si>
    <t xml:space="preserve">   1. TiÒn vµ c¸c kho¶n t­¬ng ®­¬ng tiÒn       </t>
  </si>
  <si>
    <t xml:space="preserve">   3. C¸c kho¶n ph¶i thu ng¾n h¹n             </t>
  </si>
  <si>
    <t xml:space="preserve">   4. Hµng tån kho                                          </t>
  </si>
  <si>
    <t xml:space="preserve">   5. Tµi s¶n ng¾n h¹n kh¸c                       </t>
  </si>
  <si>
    <t xml:space="preserve">II. Tµi s¶n dµi h¹n                         </t>
  </si>
  <si>
    <t xml:space="preserve">  2. Tµi s¶n cè ®Þnh                              </t>
  </si>
  <si>
    <t xml:space="preserve">  4. C¸c kho¶n ®Çu t­ tµi chÝnh dµi h¹n        </t>
  </si>
  <si>
    <t xml:space="preserve">  5. Tµi s¶n dµi h¹n kh¸c                                   </t>
  </si>
  <si>
    <t xml:space="preserve"> I. Nî ph¶i tr¶                                          </t>
  </si>
  <si>
    <t xml:space="preserve">  1. Nî ng¾n h¹n                                             </t>
  </si>
  <si>
    <t xml:space="preserve">                Tæng céng tµi s¶n                           </t>
  </si>
  <si>
    <t xml:space="preserve">  2. Nî dµi h¹n                              </t>
  </si>
  <si>
    <t xml:space="preserve">II. Vèn chñ së h÷u                          </t>
  </si>
  <si>
    <t xml:space="preserve">  1. Vèn chñ së h÷u                                 </t>
  </si>
  <si>
    <t xml:space="preserve">  2. Nguån kinh phÝ vµ quü kh¸c              </t>
  </si>
  <si>
    <t xml:space="preserve">               Tæng céng nguån vèn            </t>
  </si>
  <si>
    <t>Số dư đầu năm</t>
  </si>
  <si>
    <t>Số dư cuối quý</t>
  </si>
  <si>
    <t>ĐVT: đồng</t>
  </si>
  <si>
    <t>Mẫu số B 01b – DN</t>
  </si>
  <si>
    <t>Mẫu số B 02b – DN</t>
  </si>
  <si>
    <t xml:space="preserve">1-L­u chuyÓn tiÒn thuÇn tõ ho¹t ®éng kinh doanh                                                                                                         </t>
  </si>
  <si>
    <t xml:space="preserve">2-L­u chuyÓn tiÒn thuÇn tõ ho¹t ®éng ®Çu t­          </t>
  </si>
  <si>
    <t xml:space="preserve">3-L­u chuyÓn tiÒn thuÇn tõ ho¹t ®éng tµi chÝnh </t>
  </si>
  <si>
    <t xml:space="preserve">4-L­u chuyÓn tiÒn thuÇn trong kú (20 + 30 + 40)     </t>
  </si>
  <si>
    <t xml:space="preserve">5-TiÒn vµ t­¬ng ®­¬ng tiÒn ®Çu kú            </t>
  </si>
  <si>
    <t>6-Ảnh h­ëng cña thay ®æi tØ gi¸ hèi ®o¸i quy ®æi ngo¹i tÖ</t>
  </si>
  <si>
    <t xml:space="preserve">7-TiÒn vµ t­¬ng ®­¬ng tiÒn cuèi kú (50 + 60 + 61)       </t>
  </si>
  <si>
    <t>ĐC : 70 Lữ Gia - P15 - Q11- TP.HCM</t>
  </si>
  <si>
    <t>Lập, ngày 15 tháng 07 năm 2007</t>
  </si>
  <si>
    <t>NGUYỄN VĂN THÔNG</t>
  </si>
  <si>
    <t>CAO TẤN KHƯƠNG</t>
  </si>
  <si>
    <t>Tổng Gi¸m ®èc</t>
  </si>
  <si>
    <t>Địa chỉ : 11-11A Lô M Đường 5-P8-Q11-TPHCM</t>
  </si>
  <si>
    <t>KẾ TOÁN TRƯỞNG</t>
  </si>
  <si>
    <t>(Ký, đóng dấu, họ tên)</t>
  </si>
  <si>
    <t>Tổng Giám đốc</t>
  </si>
  <si>
    <t xml:space="preserve">                        Kế toán trưởng                                                                  Tổng Giám đốc</t>
  </si>
  <si>
    <t>Tổng giám đốc</t>
  </si>
  <si>
    <t>Địa chỉ : 11-11A Lô M Đường 5-P8-Q11-TPHCM                                               Ban hành theo QĐ số 15/2006/QĐ-BTC</t>
  </si>
  <si>
    <t xml:space="preserve">    (*) Vốn đầu tư của chủ sở hữu : 26.000.000.000 đồng. Trong đó : nhận vốn góp liên doanh của Công ty Cổ phần đầu tư kỹ thuật TP.HCM (CII) là 16.000.000.000đồng. </t>
  </si>
  <si>
    <r>
      <t xml:space="preserve">( </t>
    </r>
    <r>
      <rPr>
        <vertAlign val="subscript"/>
        <sz val="12"/>
        <rFont val="Arial"/>
        <family val="2"/>
      </rPr>
      <t>*</t>
    </r>
    <r>
      <rPr>
        <sz val="10"/>
        <rFont val="Arial"/>
        <family val="2"/>
      </rPr>
      <t xml:space="preserve"> )</t>
    </r>
  </si>
  <si>
    <t>Quý 4 năm 2007</t>
  </si>
  <si>
    <t>BẢNG CÂN ĐỐI KẾ TOÁN</t>
  </si>
  <si>
    <t xml:space="preserve">   Tại ngày 31 tháng 12 năm 2007</t>
  </si>
  <si>
    <t>Quý 4</t>
  </si>
  <si>
    <t>Quý 4 Năm 2007</t>
  </si>
  <si>
    <t>TỔNG GIÁM ĐỐC</t>
  </si>
  <si>
    <t>Lập, Ngày 18 tháng 01 năm 2008</t>
  </si>
  <si>
    <t xml:space="preserve">                                                                                                 Lập, ngày 18 tháng  01 năm 2008</t>
  </si>
  <si>
    <t>Quý 04 năm 2007</t>
  </si>
  <si>
    <t>Lập, ngày 18 th¸ng 01 n¨m 2008</t>
  </si>
  <si>
    <t>LËp, ngµy 18 th¸ng 01 n¨m 2008</t>
  </si>
  <si>
    <t>3. Doanh thu thuần về bán hàng và cung cấp dịch vụ )</t>
  </si>
  <si>
    <t xml:space="preserve">5. Lợi nhuận gộp về bán hàng và cung cấp dịch vụ </t>
  </si>
  <si>
    <t xml:space="preserve">10 Lợi nhuận thuần từ hoạt động kinh doanh </t>
  </si>
  <si>
    <t xml:space="preserve">13. Lợi nhuận khác </t>
  </si>
  <si>
    <t xml:space="preserve">14. Tổng lợi nhuận kế toán trước thuế </t>
  </si>
  <si>
    <t>17. Lợi nhuận sau thuế thu nhập doanh nghiệp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</si>
</sst>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_(* #,##0.0_);_(* \(#,##0.0\);_(* &quot;-&quot;??_);_(@_)"/>
  </numFmts>
  <fonts count="44">
    <font>
      <sz val="10"/>
      <name val="Arial"/>
      <family val="0"/>
    </font>
    <font>
      <sz val="13"/>
      <name val=".VNTime"/>
      <family val="2"/>
    </font>
    <font>
      <sz val="12"/>
      <name val=".VNTime"/>
      <family val="2"/>
    </font>
    <font>
      <sz val="10"/>
      <name val=".VNTime"/>
      <family val="2"/>
    </font>
    <font>
      <sz val="11"/>
      <color indexed="8"/>
      <name val="Arial"/>
      <family val="2"/>
    </font>
    <font>
      <sz val="10"/>
      <color indexed="8"/>
      <name val="Arial"/>
      <family val="2"/>
    </font>
    <font>
      <sz val="14"/>
      <name val=".VnTimeH"/>
      <family val="2"/>
    </font>
    <font>
      <b/>
      <sz val="11"/>
      <name val="Arial"/>
      <family val="2"/>
    </font>
    <font>
      <b/>
      <sz val="10"/>
      <name val="Arial"/>
      <family val="2"/>
    </font>
    <font>
      <b/>
      <sz val="13"/>
      <name val=".VNTime"/>
      <family val="2"/>
    </font>
    <font>
      <sz val="11"/>
      <name val="Arial"/>
      <family val="2"/>
    </font>
    <font>
      <b/>
      <sz val="12"/>
      <name val=".VNTime"/>
      <family val="2"/>
    </font>
    <font>
      <sz val="12"/>
      <color indexed="8"/>
      <name val="Times New Roman"/>
      <family val="1"/>
    </font>
    <font>
      <b/>
      <sz val="11"/>
      <color indexed="8"/>
      <name val="Arial"/>
      <family val="2"/>
    </font>
    <font>
      <sz val="8"/>
      <color indexed="8"/>
      <name val="Arial"/>
      <family val="2"/>
    </font>
    <font>
      <b/>
      <sz val="16"/>
      <color indexed="8"/>
      <name val="Times New Roman"/>
      <family val="1"/>
    </font>
    <font>
      <b/>
      <sz val="12"/>
      <color indexed="8"/>
      <name val="Times New Roman"/>
      <family val="1"/>
    </font>
    <font>
      <b/>
      <sz val="11"/>
      <color indexed="8"/>
      <name val="Times New Roman"/>
      <family val="1"/>
    </font>
    <font>
      <sz val="10"/>
      <name val="Times New Roman"/>
      <family val="1"/>
    </font>
    <font>
      <sz val="12"/>
      <name val="Times New Roman"/>
      <family val="1"/>
    </font>
    <font>
      <sz val="11"/>
      <name val="Times New Roman"/>
      <family val="1"/>
    </font>
    <font>
      <sz val="12"/>
      <color indexed="8"/>
      <name val="Arial"/>
      <family val="2"/>
    </font>
    <font>
      <i/>
      <sz val="10"/>
      <color indexed="8"/>
      <name val="Arial"/>
      <family val="2"/>
    </font>
    <font>
      <i/>
      <sz val="11"/>
      <color indexed="8"/>
      <name val="Arial"/>
      <family val="2"/>
    </font>
    <font>
      <sz val="9"/>
      <color indexed="8"/>
      <name val="Arial"/>
      <family val="2"/>
    </font>
    <font>
      <sz val="11"/>
      <name val=".VNTime"/>
      <family val="2"/>
    </font>
    <font>
      <sz val="9"/>
      <name val=".VNTime"/>
      <family val="2"/>
    </font>
    <font>
      <sz val="12"/>
      <name val="Arial"/>
      <family val="0"/>
    </font>
    <font>
      <i/>
      <sz val="12"/>
      <name val="Arial"/>
      <family val="2"/>
    </font>
    <font>
      <b/>
      <sz val="12"/>
      <name val="Times New Roman"/>
      <family val="1"/>
    </font>
    <font>
      <i/>
      <sz val="12"/>
      <name val="Times New Roman"/>
      <family val="1"/>
    </font>
    <font>
      <b/>
      <i/>
      <sz val="12"/>
      <name val="Times New Roman"/>
      <family val="1"/>
    </font>
    <font>
      <b/>
      <i/>
      <sz val="14"/>
      <name val="Times New Roman"/>
      <family val="1"/>
    </font>
    <font>
      <b/>
      <sz val="14"/>
      <name val="Times New Roman"/>
      <family val="1"/>
    </font>
    <font>
      <sz val="14"/>
      <name val="Arial"/>
      <family val="0"/>
    </font>
    <font>
      <b/>
      <sz val="14"/>
      <color indexed="8"/>
      <name val="Times New Roman"/>
      <family val="1"/>
    </font>
    <font>
      <sz val="8"/>
      <name val="Arial"/>
      <family val="0"/>
    </font>
    <font>
      <sz val="14"/>
      <color indexed="8"/>
      <name val="Times New Roman"/>
      <family val="1"/>
    </font>
    <font>
      <sz val="9"/>
      <name val="Arial"/>
      <family val="0"/>
    </font>
    <font>
      <sz val="16"/>
      <name val="Arial"/>
      <family val="0"/>
    </font>
    <font>
      <b/>
      <i/>
      <sz val="14"/>
      <color indexed="8"/>
      <name val="Times New Roman"/>
      <family val="1"/>
    </font>
    <font>
      <b/>
      <sz val="18"/>
      <color indexed="8"/>
      <name val="Times New Roman"/>
      <family val="1"/>
    </font>
    <font>
      <i/>
      <sz val="14"/>
      <color indexed="8"/>
      <name val="Times New Roman"/>
      <family val="1"/>
    </font>
    <font>
      <vertAlign val="subscript"/>
      <sz val="12"/>
      <name val="Arial"/>
      <family val="2"/>
    </font>
  </fonts>
  <fills count="2">
    <fill>
      <patternFill/>
    </fill>
    <fill>
      <patternFill patternType="gray125"/>
    </fill>
  </fills>
  <borders count="16">
    <border>
      <left/>
      <right/>
      <top/>
      <bottom/>
      <diagonal/>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thin"/>
      <bottom style="hair"/>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2" fillId="0" borderId="4" xfId="0" applyFont="1" applyBorder="1" applyAlignment="1">
      <alignment/>
    </xf>
    <xf numFmtId="0" fontId="3" fillId="0" borderId="7" xfId="0" applyFont="1" applyBorder="1" applyAlignment="1">
      <alignment/>
    </xf>
    <xf numFmtId="0" fontId="2" fillId="0" borderId="7" xfId="0" applyFont="1" applyBorder="1" applyAlignment="1">
      <alignment/>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164" fontId="3" fillId="0" borderId="0" xfId="0" applyNumberFormat="1" applyFont="1" applyAlignment="1">
      <alignment/>
    </xf>
    <xf numFmtId="164" fontId="7" fillId="0" borderId="8" xfId="0" applyNumberFormat="1" applyFont="1" applyBorder="1" applyAlignment="1">
      <alignment/>
    </xf>
    <xf numFmtId="0" fontId="8" fillId="0" borderId="8" xfId="0" applyFont="1" applyBorder="1" applyAlignment="1">
      <alignment horizontal="center"/>
    </xf>
    <xf numFmtId="0" fontId="9" fillId="0" borderId="8" xfId="0" applyFont="1" applyBorder="1" applyAlignment="1">
      <alignment horizontal="center"/>
    </xf>
    <xf numFmtId="164" fontId="10" fillId="0" borderId="1" xfId="0" applyNumberFormat="1" applyFont="1" applyBorder="1" applyAlignment="1">
      <alignment/>
    </xf>
    <xf numFmtId="0" fontId="0" fillId="0" borderId="1" xfId="0" applyFont="1" applyBorder="1" applyAlignment="1">
      <alignment horizontal="center"/>
    </xf>
    <xf numFmtId="0" fontId="2" fillId="0" borderId="1" xfId="0" applyFont="1" applyBorder="1" applyAlignment="1">
      <alignment/>
    </xf>
    <xf numFmtId="164" fontId="10" fillId="0" borderId="4" xfId="0" applyNumberFormat="1" applyFont="1" applyBorder="1" applyAlignment="1">
      <alignment/>
    </xf>
    <xf numFmtId="0" fontId="0" fillId="0" borderId="4" xfId="0" applyFont="1" applyBorder="1" applyAlignment="1">
      <alignment horizontal="center"/>
    </xf>
    <xf numFmtId="3" fontId="10" fillId="0" borderId="4" xfId="0" applyNumberFormat="1" applyFont="1" applyBorder="1" applyAlignment="1">
      <alignment/>
    </xf>
    <xf numFmtId="3" fontId="7" fillId="0" borderId="4" xfId="0" applyNumberFormat="1" applyFont="1" applyBorder="1" applyAlignment="1">
      <alignment/>
    </xf>
    <xf numFmtId="0" fontId="8" fillId="0" borderId="4" xfId="0" applyFont="1" applyBorder="1" applyAlignment="1">
      <alignment horizontal="center"/>
    </xf>
    <xf numFmtId="0" fontId="11" fillId="0" borderId="4" xfId="0" applyFont="1" applyBorder="1" applyAlignment="1">
      <alignment/>
    </xf>
    <xf numFmtId="164" fontId="7" fillId="0" borderId="4" xfId="0" applyNumberFormat="1" applyFont="1" applyBorder="1" applyAlignment="1">
      <alignment/>
    </xf>
    <xf numFmtId="164" fontId="7" fillId="0" borderId="9" xfId="0" applyNumberFormat="1" applyFont="1" applyBorder="1" applyAlignment="1">
      <alignment/>
    </xf>
    <xf numFmtId="0" fontId="8" fillId="0" borderId="9" xfId="0" applyFont="1" applyBorder="1" applyAlignment="1">
      <alignment horizontal="center"/>
    </xf>
    <xf numFmtId="0" fontId="11" fillId="0" borderId="9" xfId="0" applyFont="1" applyBorder="1" applyAlignment="1">
      <alignment/>
    </xf>
    <xf numFmtId="0" fontId="11" fillId="0" borderId="8" xfId="0" applyFont="1" applyBorder="1" applyAlignment="1">
      <alignment/>
    </xf>
    <xf numFmtId="164" fontId="10" fillId="0" borderId="10" xfId="0" applyNumberFormat="1" applyFont="1" applyBorder="1" applyAlignment="1">
      <alignment/>
    </xf>
    <xf numFmtId="0" fontId="0" fillId="0" borderId="10" xfId="0" applyFont="1" applyBorder="1" applyAlignment="1">
      <alignment horizontal="center"/>
    </xf>
    <xf numFmtId="0" fontId="2" fillId="0" borderId="10" xfId="0" applyFont="1" applyBorder="1" applyAlignment="1">
      <alignment/>
    </xf>
    <xf numFmtId="37" fontId="10" fillId="0" borderId="4" xfId="0" applyNumberFormat="1" applyFont="1" applyBorder="1" applyAlignment="1">
      <alignment/>
    </xf>
    <xf numFmtId="164" fontId="7" fillId="0" borderId="7" xfId="0" applyNumberFormat="1" applyFont="1" applyBorder="1" applyAlignment="1">
      <alignment/>
    </xf>
    <xf numFmtId="0" fontId="8" fillId="0" borderId="7" xfId="0" applyFont="1" applyBorder="1" applyAlignment="1">
      <alignment horizontal="center"/>
    </xf>
    <xf numFmtId="0" fontId="11" fillId="0" borderId="7" xfId="0" applyFont="1" applyBorder="1" applyAlignment="1">
      <alignment/>
    </xf>
    <xf numFmtId="0" fontId="12" fillId="0" borderId="8" xfId="0" applyFont="1" applyBorder="1" applyAlignment="1">
      <alignment horizontal="center" vertical="top"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left"/>
    </xf>
    <xf numFmtId="0" fontId="0" fillId="0" borderId="0" xfId="0" applyAlignment="1">
      <alignment horizontal="center" vertical="center"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xf>
    <xf numFmtId="0" fontId="12" fillId="0" borderId="0" xfId="0" applyFont="1" applyAlignment="1">
      <alignment horizontal="center" vertical="top" wrapText="1"/>
    </xf>
    <xf numFmtId="0" fontId="10" fillId="0" borderId="0" xfId="0" applyFont="1" applyAlignment="1">
      <alignment/>
    </xf>
    <xf numFmtId="0" fontId="20" fillId="0" borderId="0" xfId="0" applyFont="1" applyAlignment="1">
      <alignment/>
    </xf>
    <xf numFmtId="0" fontId="18" fillId="0" borderId="0" xfId="0" applyFont="1" applyAlignment="1">
      <alignment horizontal="left"/>
    </xf>
    <xf numFmtId="0" fontId="12" fillId="0" borderId="0" xfId="0" applyFont="1" applyAlignment="1">
      <alignment horizontal="left"/>
    </xf>
    <xf numFmtId="164" fontId="4" fillId="0" borderId="1" xfId="0" applyNumberFormat="1" applyFont="1" applyBorder="1" applyAlignment="1">
      <alignment horizontal="right" vertical="center" wrapText="1"/>
    </xf>
    <xf numFmtId="0" fontId="21"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4" xfId="0" applyNumberFormat="1" applyFont="1" applyBorder="1" applyAlignment="1">
      <alignment horizontal="right" vertical="center" wrapText="1"/>
    </xf>
    <xf numFmtId="0" fontId="21"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horizontal="center" vertical="center" wrapText="1"/>
    </xf>
    <xf numFmtId="164" fontId="22" fillId="0" borderId="4" xfId="0" applyNumberFormat="1" applyFont="1" applyBorder="1" applyAlignment="1">
      <alignment horizontal="right" vertical="center" wrapText="1"/>
    </xf>
    <xf numFmtId="0" fontId="23" fillId="0" borderId="4" xfId="0" applyFont="1" applyBorder="1" applyAlignment="1">
      <alignment vertical="center" wrapText="1"/>
    </xf>
    <xf numFmtId="164" fontId="4" fillId="0" borderId="7" xfId="0" applyNumberFormat="1" applyFont="1" applyBorder="1" applyAlignment="1">
      <alignment horizontal="right" vertical="center" wrapText="1"/>
    </xf>
    <xf numFmtId="0" fontId="5"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4" fillId="0" borderId="7" xfId="0" applyFont="1" applyBorder="1" applyAlignment="1">
      <alignment vertical="center" wrapText="1"/>
    </xf>
    <xf numFmtId="0" fontId="12" fillId="0" borderId="11" xfId="0" applyFont="1" applyBorder="1" applyAlignment="1">
      <alignment horizontal="center" vertical="top" wrapText="1"/>
    </xf>
    <xf numFmtId="0" fontId="21" fillId="0" borderId="8" xfId="0" applyFont="1" applyBorder="1" applyAlignment="1">
      <alignment horizontal="center" vertical="top" wrapText="1"/>
    </xf>
    <xf numFmtId="0" fontId="16" fillId="0" borderId="0" xfId="0" applyFont="1" applyAlignment="1">
      <alignment horizontal="left" vertical="top" wrapText="1"/>
    </xf>
    <xf numFmtId="0" fontId="10" fillId="0" borderId="0" xfId="0" applyFont="1" applyAlignment="1">
      <alignment horizontal="center"/>
    </xf>
    <xf numFmtId="0" fontId="25" fillId="0" borderId="1" xfId="0" applyFont="1" applyBorder="1" applyAlignment="1">
      <alignment/>
    </xf>
    <xf numFmtId="38" fontId="0" fillId="0" borderId="1" xfId="0" applyNumberFormat="1" applyFont="1" applyBorder="1" applyAlignment="1">
      <alignment/>
    </xf>
    <xf numFmtId="0" fontId="3" fillId="0" borderId="1" xfId="0" applyFont="1" applyBorder="1" applyAlignment="1">
      <alignment horizontal="center"/>
    </xf>
    <xf numFmtId="0" fontId="25" fillId="0" borderId="1" xfId="0" applyFont="1" applyBorder="1" applyAlignment="1">
      <alignment horizontal="center"/>
    </xf>
    <xf numFmtId="38" fontId="0" fillId="0" borderId="4" xfId="0" applyNumberFormat="1" applyFont="1" applyBorder="1" applyAlignment="1">
      <alignment/>
    </xf>
    <xf numFmtId="0" fontId="25" fillId="0" borderId="4" xfId="0" applyFont="1" applyBorder="1" applyAlignment="1">
      <alignment horizontal="center"/>
    </xf>
    <xf numFmtId="0" fontId="25" fillId="0" borderId="4" xfId="0" applyFont="1" applyBorder="1" applyAlignment="1">
      <alignment/>
    </xf>
    <xf numFmtId="0" fontId="25" fillId="0" borderId="4" xfId="0" applyFont="1" applyBorder="1" applyAlignment="1">
      <alignment wrapText="1"/>
    </xf>
    <xf numFmtId="164" fontId="0" fillId="0" borderId="4" xfId="0" applyNumberFormat="1" applyFont="1" applyBorder="1" applyAlignment="1">
      <alignment/>
    </xf>
    <xf numFmtId="0" fontId="25" fillId="0" borderId="7" xfId="0" applyFont="1" applyBorder="1" applyAlignment="1">
      <alignment/>
    </xf>
    <xf numFmtId="38" fontId="0" fillId="0" borderId="7" xfId="0" applyNumberFormat="1" applyFont="1" applyBorder="1" applyAlignment="1">
      <alignment/>
    </xf>
    <xf numFmtId="0" fontId="25" fillId="0" borderId="7" xfId="0" applyFont="1" applyBorder="1" applyAlignment="1">
      <alignment horizontal="center"/>
    </xf>
    <xf numFmtId="0" fontId="25" fillId="0" borderId="8" xfId="0" applyFont="1" applyBorder="1" applyAlignment="1">
      <alignment horizontal="center" vertical="center"/>
    </xf>
    <xf numFmtId="38" fontId="25" fillId="0" borderId="8" xfId="0" applyNumberFormat="1" applyFont="1" applyBorder="1" applyAlignment="1">
      <alignment horizontal="center" vertical="center"/>
    </xf>
    <xf numFmtId="0" fontId="27" fillId="0" borderId="0" xfId="0" applyFont="1" applyAlignment="1">
      <alignment/>
    </xf>
    <xf numFmtId="0" fontId="19" fillId="0" borderId="0" xfId="0" applyFont="1" applyAlignment="1">
      <alignment horizontal="center" vertical="top" wrapText="1"/>
    </xf>
    <xf numFmtId="0" fontId="29" fillId="0" borderId="0" xfId="0" applyFont="1" applyAlignment="1">
      <alignment horizontal="center" vertical="top" wrapText="1"/>
    </xf>
    <xf numFmtId="0" fontId="19" fillId="0" borderId="0" xfId="0" applyFont="1" applyAlignment="1">
      <alignment horizontal="justify" vertical="top" wrapText="1"/>
    </xf>
    <xf numFmtId="0" fontId="29" fillId="0" borderId="0" xfId="0" applyFont="1" applyAlignment="1">
      <alignment horizontal="left" vertical="top" wrapText="1"/>
    </xf>
    <xf numFmtId="0" fontId="29" fillId="0" borderId="0" xfId="0" applyFont="1" applyAlignment="1">
      <alignment horizontal="justify" vertical="top" wrapText="1"/>
    </xf>
    <xf numFmtId="0" fontId="19" fillId="0" borderId="0" xfId="0" applyFont="1" applyAlignment="1">
      <alignment horizontal="justify"/>
    </xf>
    <xf numFmtId="0" fontId="29" fillId="0" borderId="0" xfId="0" applyFont="1" applyAlignment="1">
      <alignment horizontal="justify"/>
    </xf>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12" fillId="0" borderId="0" xfId="0" applyFont="1" applyAlignment="1">
      <alignment vertical="top" wrapText="1"/>
    </xf>
    <xf numFmtId="0" fontId="21" fillId="0" borderId="11" xfId="0" applyFont="1" applyBorder="1" applyAlignment="1">
      <alignment horizontal="center" vertical="center" wrapText="1"/>
    </xf>
    <xf numFmtId="0" fontId="25" fillId="0" borderId="11" xfId="0" applyFont="1" applyBorder="1" applyAlignment="1">
      <alignment/>
    </xf>
    <xf numFmtId="0" fontId="4" fillId="0" borderId="11" xfId="0" applyFont="1" applyBorder="1" applyAlignment="1">
      <alignment vertical="center" wrapText="1"/>
    </xf>
    <xf numFmtId="164" fontId="4" fillId="0" borderId="11" xfId="0" applyNumberFormat="1" applyFont="1" applyBorder="1" applyAlignment="1">
      <alignment horizontal="right" vertical="center" wrapText="1"/>
    </xf>
    <xf numFmtId="0" fontId="38" fillId="0" borderId="0" xfId="0" applyFont="1" applyAlignment="1">
      <alignment horizontal="center" vertical="center" wrapText="1"/>
    </xf>
    <xf numFmtId="0" fontId="24" fillId="0" borderId="8" xfId="0" applyFont="1" applyBorder="1" applyAlignment="1">
      <alignment horizontal="center" vertical="center" wrapText="1"/>
    </xf>
    <xf numFmtId="164" fontId="7" fillId="0" borderId="7" xfId="0" applyNumberFormat="1" applyFont="1" applyBorder="1" applyAlignment="1">
      <alignment horizontal="center"/>
    </xf>
    <xf numFmtId="164" fontId="10" fillId="0" borderId="4" xfId="0" applyNumberFormat="1" applyFont="1" applyBorder="1" applyAlignment="1">
      <alignment horizontal="center"/>
    </xf>
    <xf numFmtId="164" fontId="7" fillId="0" borderId="4" xfId="0" applyNumberFormat="1" applyFont="1" applyBorder="1" applyAlignment="1">
      <alignment horizontal="center"/>
    </xf>
    <xf numFmtId="3" fontId="10" fillId="0" borderId="4"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0" fontId="38" fillId="0" borderId="0" xfId="0" applyFont="1" applyAlignment="1">
      <alignment/>
    </xf>
    <xf numFmtId="0" fontId="12" fillId="0" borderId="0" xfId="0" applyFont="1" applyAlignment="1">
      <alignment horizontal="center" wrapText="1"/>
    </xf>
    <xf numFmtId="0" fontId="5" fillId="0" borderId="7" xfId="0" applyFont="1" applyBorder="1" applyAlignment="1">
      <alignment vertical="center" wrapText="1"/>
    </xf>
    <xf numFmtId="164" fontId="5" fillId="0" borderId="7" xfId="0" applyNumberFormat="1" applyFont="1" applyBorder="1" applyAlignment="1">
      <alignment horizontal="right" vertical="center" wrapText="1"/>
    </xf>
    <xf numFmtId="0" fontId="5" fillId="0" borderId="4" xfId="0" applyFont="1" applyBorder="1" applyAlignment="1">
      <alignment vertical="center" wrapText="1"/>
    </xf>
    <xf numFmtId="164" fontId="5" fillId="0" borderId="4" xfId="0" applyNumberFormat="1" applyFont="1" applyBorder="1" applyAlignment="1">
      <alignment horizontal="right" vertical="center" wrapText="1"/>
    </xf>
    <xf numFmtId="0" fontId="22"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8" fillId="0" borderId="0" xfId="0" applyFont="1" applyAlignment="1">
      <alignment horizontal="center"/>
    </xf>
    <xf numFmtId="0" fontId="0" fillId="0" borderId="0" xfId="0" applyFont="1" applyAlignment="1">
      <alignment horizontal="center"/>
    </xf>
    <xf numFmtId="0" fontId="19" fillId="0" borderId="0" xfId="0" applyFont="1" applyAlignment="1">
      <alignment horizont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wrapText="1"/>
    </xf>
    <xf numFmtId="164" fontId="4" fillId="0" borderId="9" xfId="0" applyNumberFormat="1" applyFont="1" applyBorder="1" applyAlignment="1">
      <alignment horizontal="right" vertical="center" wrapText="1"/>
    </xf>
    <xf numFmtId="165" fontId="0" fillId="0" borderId="0" xfId="15" applyNumberFormat="1" applyAlignment="1">
      <alignment/>
    </xf>
    <xf numFmtId="0" fontId="4" fillId="0" borderId="0" xfId="0" applyFont="1" applyBorder="1" applyAlignment="1">
      <alignment vertical="center" wrapText="1"/>
    </xf>
    <xf numFmtId="0" fontId="21" fillId="0" borderId="0" xfId="0" applyFont="1" applyBorder="1" applyAlignment="1">
      <alignment horizontal="center" vertical="center" wrapText="1"/>
    </xf>
    <xf numFmtId="164" fontId="4" fillId="0" borderId="0" xfId="0" applyNumberFormat="1" applyFont="1" applyBorder="1" applyAlignment="1">
      <alignment horizontal="right" vertical="center" wrapText="1"/>
    </xf>
    <xf numFmtId="0" fontId="0" fillId="0" borderId="0" xfId="0" applyBorder="1" applyAlignment="1">
      <alignment/>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0" xfId="0" applyAlignment="1">
      <alignment horizontal="center"/>
    </xf>
    <xf numFmtId="0" fontId="5" fillId="0" borderId="0" xfId="0" applyFont="1" applyAlignment="1">
      <alignment horizontal="center" wrapText="1"/>
    </xf>
    <xf numFmtId="0" fontId="4" fillId="0" borderId="12" xfId="0" applyFont="1" applyBorder="1" applyAlignment="1">
      <alignment horizontal="center" vertical="center" wrapText="1"/>
    </xf>
    <xf numFmtId="0" fontId="8"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42" fillId="0" borderId="0" xfId="0" applyFont="1" applyAlignment="1">
      <alignment horizontal="center"/>
    </xf>
    <xf numFmtId="0" fontId="6" fillId="0" borderId="0" xfId="0" applyFont="1" applyAlignment="1">
      <alignment horizontal="center"/>
    </xf>
    <xf numFmtId="0" fontId="5" fillId="0" borderId="8"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0" borderId="0" xfId="0" applyAlignment="1">
      <alignment horizontal="center" vertical="center" wrapText="1"/>
    </xf>
    <xf numFmtId="0" fontId="41" fillId="0" borderId="0" xfId="0" applyFont="1" applyAlignment="1">
      <alignment horizontal="center"/>
    </xf>
    <xf numFmtId="0" fontId="34"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right"/>
    </xf>
    <xf numFmtId="0" fontId="35" fillId="0" borderId="0" xfId="0" applyFont="1" applyAlignment="1">
      <alignment horizontal="center"/>
    </xf>
    <xf numFmtId="0" fontId="16" fillId="0" borderId="0" xfId="0" applyFont="1" applyAlignment="1">
      <alignment horizontal="left" vertical="top" wrapText="1"/>
    </xf>
    <xf numFmtId="0" fontId="12" fillId="0" borderId="0" xfId="0" applyFont="1" applyAlignment="1">
      <alignment vertical="top" wrapText="1"/>
    </xf>
    <xf numFmtId="0" fontId="4" fillId="0" borderId="13" xfId="0" applyFont="1" applyBorder="1" applyAlignment="1">
      <alignment horizontal="center" vertical="center" wrapText="1"/>
    </xf>
    <xf numFmtId="0" fontId="15" fillId="0" borderId="0" xfId="0" applyFont="1" applyAlignment="1">
      <alignment horizontal="center"/>
    </xf>
    <xf numFmtId="0" fontId="24" fillId="0" borderId="0" xfId="0" applyFont="1" applyBorder="1" applyAlignment="1">
      <alignment horizontal="center" vertical="center" wrapText="1"/>
    </xf>
    <xf numFmtId="0" fontId="27" fillId="0" borderId="0" xfId="0" applyFont="1" applyAlignment="1">
      <alignment horizontal="center"/>
    </xf>
    <xf numFmtId="0" fontId="28" fillId="0" borderId="0" xfId="0" applyFont="1" applyAlignment="1">
      <alignment horizontal="center"/>
    </xf>
    <xf numFmtId="0" fontId="25" fillId="0" borderId="8"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pplyAlignment="1">
      <alignment horizontal="center" vertical="center"/>
    </xf>
    <xf numFmtId="0" fontId="34" fillId="0" borderId="0" xfId="0" applyFont="1" applyAlignment="1">
      <alignment horizontal="center"/>
    </xf>
    <xf numFmtId="0" fontId="29" fillId="0" borderId="0" xfId="0" applyFont="1" applyAlignment="1">
      <alignment horizontal="center" vertical="top" wrapText="1"/>
    </xf>
    <xf numFmtId="0" fontId="19" fillId="0" borderId="0" xfId="0" applyFont="1" applyAlignment="1">
      <alignment horizontal="center" vertical="top" wrapText="1"/>
    </xf>
    <xf numFmtId="0" fontId="30" fillId="0" borderId="0" xfId="0" applyFont="1" applyAlignment="1">
      <alignment horizontal="right" vertical="top" wrapText="1"/>
    </xf>
    <xf numFmtId="0" fontId="19" fillId="0" borderId="0" xfId="0" applyFont="1" applyAlignment="1">
      <alignment horizontal="justify" vertical="top" wrapText="1"/>
    </xf>
    <xf numFmtId="0" fontId="39" fillId="0" borderId="0" xfId="0" applyFont="1" applyAlignment="1">
      <alignment horizontal="center"/>
    </xf>
    <xf numFmtId="0" fontId="40" fillId="0" borderId="0" xfId="0" applyFont="1" applyAlignment="1">
      <alignment horizontal="center"/>
    </xf>
    <xf numFmtId="0" fontId="4" fillId="0" borderId="0" xfId="0" applyFont="1" applyAlignment="1">
      <alignment horizontal="center" wrapText="1"/>
    </xf>
    <xf numFmtId="0" fontId="12" fillId="0" borderId="0" xfId="0" applyFont="1" applyAlignment="1">
      <alignment horizontal="center" vertical="top" wrapText="1"/>
    </xf>
    <xf numFmtId="0" fontId="3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21"/>
  <sheetViews>
    <sheetView workbookViewId="0" topLeftCell="A1">
      <selection activeCell="D114" sqref="D114:E114"/>
    </sheetView>
  </sheetViews>
  <sheetFormatPr defaultColWidth="9.140625" defaultRowHeight="12.75"/>
  <cols>
    <col min="1" max="1" width="47.7109375" style="0" customWidth="1"/>
    <col min="2" max="2" width="5.28125" style="0" customWidth="1"/>
    <col min="3" max="3" width="5.8515625" style="0" customWidth="1"/>
    <col min="4" max="4" width="17.00390625" style="0" customWidth="1"/>
    <col min="5" max="5" width="17.140625" style="0" customWidth="1"/>
  </cols>
  <sheetData>
    <row r="1" spans="1:5" ht="17.25" customHeight="1">
      <c r="A1" s="51" t="s">
        <v>129</v>
      </c>
      <c r="E1" t="s">
        <v>259</v>
      </c>
    </row>
    <row r="2" spans="1:5" ht="27.75" customHeight="1">
      <c r="A2" s="51" t="s">
        <v>295</v>
      </c>
      <c r="B2" s="160"/>
      <c r="C2" s="160"/>
      <c r="D2" s="160" t="s">
        <v>128</v>
      </c>
      <c r="E2" s="160"/>
    </row>
    <row r="3" spans="1:5" ht="15.75">
      <c r="A3" s="49"/>
      <c r="B3" s="47"/>
      <c r="C3" s="47"/>
      <c r="D3" s="44"/>
      <c r="E3" s="44"/>
    </row>
    <row r="4" spans="1:5" ht="22.5">
      <c r="A4" s="161" t="s">
        <v>305</v>
      </c>
      <c r="B4" s="161"/>
      <c r="C4" s="161"/>
      <c r="D4" s="161"/>
      <c r="E4" s="161"/>
    </row>
    <row r="5" spans="1:5" ht="18">
      <c r="A5" s="162" t="s">
        <v>304</v>
      </c>
      <c r="B5" s="162"/>
      <c r="C5" s="162"/>
      <c r="D5" s="162"/>
      <c r="E5" s="162"/>
    </row>
    <row r="6" spans="1:5" ht="19.5" customHeight="1">
      <c r="A6" s="155" t="s">
        <v>306</v>
      </c>
      <c r="B6" s="155"/>
      <c r="C6" s="155"/>
      <c r="D6" s="155"/>
      <c r="E6" s="155"/>
    </row>
    <row r="7" spans="1:5" ht="12.75">
      <c r="A7" s="46"/>
      <c r="B7" s="45"/>
      <c r="C7" s="45"/>
      <c r="D7" s="44"/>
      <c r="E7" s="44" t="s">
        <v>126</v>
      </c>
    </row>
    <row r="8" spans="1:5" ht="25.5">
      <c r="A8" s="42" t="s">
        <v>125</v>
      </c>
      <c r="B8" s="15" t="s">
        <v>124</v>
      </c>
      <c r="C8" s="43" t="s">
        <v>11</v>
      </c>
      <c r="D8" s="42" t="s">
        <v>123</v>
      </c>
      <c r="E8" s="42" t="s">
        <v>122</v>
      </c>
    </row>
    <row r="9" spans="1:5" ht="15.75">
      <c r="A9" s="41">
        <v>1</v>
      </c>
      <c r="B9" s="41">
        <v>2</v>
      </c>
      <c r="C9" s="41">
        <v>3</v>
      </c>
      <c r="D9" s="41">
        <v>4</v>
      </c>
      <c r="E9" s="41">
        <v>5</v>
      </c>
    </row>
    <row r="10" spans="1:5" ht="18" customHeight="1">
      <c r="A10" s="40" t="s">
        <v>121</v>
      </c>
      <c r="B10" s="39">
        <v>100</v>
      </c>
      <c r="C10" s="39"/>
      <c r="D10" s="38">
        <f>D11+D14+D17+D24+D27</f>
        <v>92290739332</v>
      </c>
      <c r="E10" s="38">
        <f>E11+E14+E17+E24+E27</f>
        <v>31121203587</v>
      </c>
    </row>
    <row r="11" spans="1:5" ht="18" customHeight="1">
      <c r="A11" s="28" t="s">
        <v>120</v>
      </c>
      <c r="B11" s="27">
        <v>110</v>
      </c>
      <c r="C11" s="27"/>
      <c r="D11" s="29">
        <f>D12</f>
        <v>50593625604</v>
      </c>
      <c r="E11" s="29">
        <f>E12</f>
        <v>2028310291</v>
      </c>
    </row>
    <row r="12" spans="1:5" ht="18" customHeight="1">
      <c r="A12" s="11" t="s">
        <v>119</v>
      </c>
      <c r="B12" s="24">
        <v>111</v>
      </c>
      <c r="C12" s="24" t="s">
        <v>118</v>
      </c>
      <c r="D12" s="23">
        <v>50593625604</v>
      </c>
      <c r="E12" s="23">
        <v>2028310291</v>
      </c>
    </row>
    <row r="13" spans="1:5" ht="18" customHeight="1">
      <c r="A13" s="11" t="s">
        <v>117</v>
      </c>
      <c r="B13" s="24">
        <v>112</v>
      </c>
      <c r="C13" s="24"/>
      <c r="D13" s="23"/>
      <c r="E13" s="23"/>
    </row>
    <row r="14" spans="1:5" ht="18" customHeight="1">
      <c r="A14" s="28" t="s">
        <v>116</v>
      </c>
      <c r="B14" s="24">
        <v>120</v>
      </c>
      <c r="C14" s="24" t="s">
        <v>115</v>
      </c>
      <c r="D14" s="23"/>
      <c r="E14" s="23"/>
    </row>
    <row r="15" spans="1:5" ht="18" customHeight="1">
      <c r="A15" s="11" t="s">
        <v>114</v>
      </c>
      <c r="B15" s="24">
        <v>121</v>
      </c>
      <c r="C15" s="24"/>
      <c r="D15" s="23"/>
      <c r="E15" s="23"/>
    </row>
    <row r="16" spans="1:5" ht="18" customHeight="1">
      <c r="A16" s="11" t="s">
        <v>113</v>
      </c>
      <c r="B16" s="24">
        <v>129</v>
      </c>
      <c r="C16" s="24"/>
      <c r="D16" s="23"/>
      <c r="E16" s="23"/>
    </row>
    <row r="17" spans="1:5" ht="18" customHeight="1">
      <c r="A17" s="28" t="s">
        <v>112</v>
      </c>
      <c r="B17" s="27">
        <v>130</v>
      </c>
      <c r="C17" s="27"/>
      <c r="D17" s="29">
        <f>SUM(D18:D23)</f>
        <v>18611974979</v>
      </c>
      <c r="E17" s="29">
        <f>SUM(E18:E23)</f>
        <v>7055493117</v>
      </c>
    </row>
    <row r="18" spans="1:5" ht="18" customHeight="1">
      <c r="A18" s="11" t="s">
        <v>111</v>
      </c>
      <c r="B18" s="24">
        <v>131</v>
      </c>
      <c r="C18" s="24"/>
      <c r="D18" s="23">
        <f>3848846565-D34</f>
        <v>3578059488</v>
      </c>
      <c r="E18" s="23">
        <f>5072246310-E34</f>
        <v>4801459233</v>
      </c>
    </row>
    <row r="19" spans="1:5" ht="18" customHeight="1">
      <c r="A19" s="11" t="s">
        <v>110</v>
      </c>
      <c r="B19" s="24">
        <v>132</v>
      </c>
      <c r="C19" s="24"/>
      <c r="D19" s="23">
        <v>12259876422</v>
      </c>
      <c r="E19" s="23">
        <v>703288248</v>
      </c>
    </row>
    <row r="20" spans="1:5" ht="18" customHeight="1">
      <c r="A20" s="11" t="s">
        <v>109</v>
      </c>
      <c r="B20" s="24">
        <v>133</v>
      </c>
      <c r="C20" s="24"/>
      <c r="D20" s="23">
        <v>1534532032</v>
      </c>
      <c r="E20" s="23">
        <f>1000000000+510671958</f>
        <v>1510671958</v>
      </c>
    </row>
    <row r="21" spans="1:5" ht="18" customHeight="1">
      <c r="A21" s="11" t="s">
        <v>108</v>
      </c>
      <c r="B21" s="24">
        <v>134</v>
      </c>
      <c r="C21" s="24"/>
      <c r="D21" s="23"/>
      <c r="E21" s="23"/>
    </row>
    <row r="22" spans="1:5" ht="18" customHeight="1">
      <c r="A22" s="11" t="s">
        <v>107</v>
      </c>
      <c r="B22" s="24">
        <v>135</v>
      </c>
      <c r="C22" s="24" t="s">
        <v>106</v>
      </c>
      <c r="D22" s="23">
        <v>1429791947</v>
      </c>
      <c r="E22" s="23">
        <v>230358588</v>
      </c>
    </row>
    <row r="23" spans="1:5" ht="18" customHeight="1">
      <c r="A23" s="11" t="s">
        <v>105</v>
      </c>
      <c r="B23" s="24">
        <v>139</v>
      </c>
      <c r="C23" s="24"/>
      <c r="D23" s="37">
        <v>-190284910</v>
      </c>
      <c r="E23" s="37">
        <v>-190284910</v>
      </c>
    </row>
    <row r="24" spans="1:5" ht="18" customHeight="1">
      <c r="A24" s="28" t="s">
        <v>104</v>
      </c>
      <c r="B24" s="27">
        <v>140</v>
      </c>
      <c r="C24" s="27"/>
      <c r="D24" s="29">
        <f>D25</f>
        <v>19533495198</v>
      </c>
      <c r="E24" s="29">
        <f>E25</f>
        <v>20456269714</v>
      </c>
    </row>
    <row r="25" spans="1:5" ht="18" customHeight="1">
      <c r="A25" s="11" t="s">
        <v>103</v>
      </c>
      <c r="B25" s="24">
        <v>141</v>
      </c>
      <c r="C25" s="24" t="s">
        <v>102</v>
      </c>
      <c r="D25" s="23">
        <v>19533495198</v>
      </c>
      <c r="E25" s="23">
        <v>20456269714</v>
      </c>
    </row>
    <row r="26" spans="1:5" ht="18" customHeight="1">
      <c r="A26" s="11" t="s">
        <v>101</v>
      </c>
      <c r="B26" s="24">
        <v>149</v>
      </c>
      <c r="C26" s="24"/>
      <c r="D26" s="23"/>
      <c r="E26" s="23"/>
    </row>
    <row r="27" spans="1:5" ht="18" customHeight="1">
      <c r="A27" s="28" t="s">
        <v>100</v>
      </c>
      <c r="B27" s="27">
        <v>150</v>
      </c>
      <c r="C27" s="27"/>
      <c r="D27" s="29">
        <f>SUM(D28:D31)</f>
        <v>3551643551</v>
      </c>
      <c r="E27" s="29">
        <f>SUM(E28:E31)</f>
        <v>1581130465</v>
      </c>
    </row>
    <row r="28" spans="1:5" ht="18" customHeight="1">
      <c r="A28" s="11" t="s">
        <v>99</v>
      </c>
      <c r="B28" s="24">
        <v>151</v>
      </c>
      <c r="C28" s="24"/>
      <c r="D28" s="23">
        <v>40909091</v>
      </c>
      <c r="E28" s="23"/>
    </row>
    <row r="29" spans="1:5" ht="18" customHeight="1">
      <c r="A29" s="11" t="s">
        <v>98</v>
      </c>
      <c r="B29" s="24">
        <v>152</v>
      </c>
      <c r="C29" s="24"/>
      <c r="D29" s="23">
        <v>1872632303</v>
      </c>
      <c r="E29" s="23">
        <v>284940750</v>
      </c>
    </row>
    <row r="30" spans="1:5" ht="18" customHeight="1">
      <c r="A30" s="11" t="s">
        <v>97</v>
      </c>
      <c r="B30" s="24">
        <v>154</v>
      </c>
      <c r="C30" s="24" t="s">
        <v>96</v>
      </c>
      <c r="D30" s="23">
        <v>0</v>
      </c>
      <c r="E30" s="23">
        <v>162866667</v>
      </c>
    </row>
    <row r="31" spans="1:5" ht="18" customHeight="1">
      <c r="A31" s="11" t="s">
        <v>95</v>
      </c>
      <c r="B31" s="24">
        <v>158</v>
      </c>
      <c r="C31" s="24"/>
      <c r="D31" s="23">
        <v>1638102157</v>
      </c>
      <c r="E31" s="23">
        <v>1133323048</v>
      </c>
    </row>
    <row r="32" spans="1:5" ht="18" customHeight="1">
      <c r="A32" s="28" t="s">
        <v>94</v>
      </c>
      <c r="B32" s="27">
        <v>200</v>
      </c>
      <c r="C32" s="27"/>
      <c r="D32" s="29">
        <f>D33+D39+D53</f>
        <v>169875095922</v>
      </c>
      <c r="E32" s="29">
        <f>E33+E39+E53</f>
        <v>15895727305</v>
      </c>
    </row>
    <row r="33" spans="1:5" ht="18" customHeight="1">
      <c r="A33" s="28" t="s">
        <v>93</v>
      </c>
      <c r="B33" s="27">
        <v>210</v>
      </c>
      <c r="C33" s="27"/>
      <c r="D33" s="29">
        <f>SUM(D34:D38)</f>
        <v>3270787077</v>
      </c>
      <c r="E33" s="29">
        <f>SUM(E34:E38)</f>
        <v>3270787077</v>
      </c>
    </row>
    <row r="34" spans="1:5" ht="18" customHeight="1">
      <c r="A34" s="11" t="s">
        <v>92</v>
      </c>
      <c r="B34" s="24">
        <v>211</v>
      </c>
      <c r="C34" s="27"/>
      <c r="D34" s="23">
        <v>270787077</v>
      </c>
      <c r="E34" s="23">
        <v>270787077</v>
      </c>
    </row>
    <row r="35" spans="1:5" ht="18" customHeight="1">
      <c r="A35" s="11" t="s">
        <v>91</v>
      </c>
      <c r="B35" s="24">
        <v>212</v>
      </c>
      <c r="C35" s="24"/>
      <c r="D35" s="23">
        <v>3000000000</v>
      </c>
      <c r="E35" s="23">
        <v>3000000000</v>
      </c>
    </row>
    <row r="36" spans="1:5" ht="18" customHeight="1">
      <c r="A36" s="11" t="s">
        <v>90</v>
      </c>
      <c r="B36" s="24">
        <v>213</v>
      </c>
      <c r="C36" s="24" t="s">
        <v>89</v>
      </c>
      <c r="D36" s="23"/>
      <c r="E36" s="23"/>
    </row>
    <row r="37" spans="1:5" ht="18" customHeight="1">
      <c r="A37" s="11" t="s">
        <v>88</v>
      </c>
      <c r="B37" s="24">
        <v>218</v>
      </c>
      <c r="C37" s="24" t="s">
        <v>87</v>
      </c>
      <c r="D37" s="23"/>
      <c r="E37" s="23"/>
    </row>
    <row r="38" spans="1:5" ht="18" customHeight="1">
      <c r="A38" s="11" t="s">
        <v>86</v>
      </c>
      <c r="B38" s="24">
        <v>219</v>
      </c>
      <c r="C38" s="24"/>
      <c r="D38" s="23"/>
      <c r="E38" s="23"/>
    </row>
    <row r="39" spans="1:5" ht="18" customHeight="1">
      <c r="A39" s="28" t="s">
        <v>85</v>
      </c>
      <c r="B39" s="27">
        <v>220</v>
      </c>
      <c r="C39" s="27"/>
      <c r="D39" s="29">
        <f>D40+D43+D46+D49</f>
        <v>166584908845</v>
      </c>
      <c r="E39" s="29">
        <f>E40+E43+E46+E49</f>
        <v>12605540228</v>
      </c>
    </row>
    <row r="40" spans="1:5" ht="18" customHeight="1">
      <c r="A40" s="11" t="s">
        <v>84</v>
      </c>
      <c r="B40" s="24">
        <v>221</v>
      </c>
      <c r="C40" s="24" t="s">
        <v>83</v>
      </c>
      <c r="D40" s="23">
        <f>SUM(D41:D42)</f>
        <v>3876326951</v>
      </c>
      <c r="E40" s="23">
        <f>SUM(E41:E42)</f>
        <v>4263669777</v>
      </c>
    </row>
    <row r="41" spans="1:5" ht="18" customHeight="1">
      <c r="A41" s="11" t="s">
        <v>74</v>
      </c>
      <c r="B41" s="24">
        <v>222</v>
      </c>
      <c r="C41" s="24"/>
      <c r="D41" s="23">
        <v>7932151755</v>
      </c>
      <c r="E41" s="23">
        <v>10395977978</v>
      </c>
    </row>
    <row r="42" spans="1:5" ht="18" customHeight="1">
      <c r="A42" s="11" t="s">
        <v>73</v>
      </c>
      <c r="B42" s="24">
        <v>223</v>
      </c>
      <c r="C42" s="24"/>
      <c r="D42" s="37">
        <v>-4055824804</v>
      </c>
      <c r="E42" s="37">
        <v>-6132308201</v>
      </c>
    </row>
    <row r="43" spans="1:5" ht="18" customHeight="1">
      <c r="A43" s="11" t="s">
        <v>82</v>
      </c>
      <c r="B43" s="24">
        <v>224</v>
      </c>
      <c r="C43" s="24" t="s">
        <v>81</v>
      </c>
      <c r="D43" s="25"/>
      <c r="E43" s="25"/>
    </row>
    <row r="44" spans="1:5" ht="18" customHeight="1">
      <c r="A44" s="11" t="s">
        <v>74</v>
      </c>
      <c r="B44" s="24">
        <v>225</v>
      </c>
      <c r="C44" s="24"/>
      <c r="D44" s="25"/>
      <c r="E44" s="25"/>
    </row>
    <row r="45" spans="1:5" ht="18" customHeight="1">
      <c r="A45" s="11" t="s">
        <v>73</v>
      </c>
      <c r="B45" s="24">
        <v>226</v>
      </c>
      <c r="C45" s="24"/>
      <c r="D45" s="25"/>
      <c r="E45" s="25"/>
    </row>
    <row r="46" spans="1:5" ht="18" customHeight="1">
      <c r="A46" s="11" t="s">
        <v>80</v>
      </c>
      <c r="B46" s="24">
        <v>227</v>
      </c>
      <c r="C46" s="24" t="s">
        <v>79</v>
      </c>
      <c r="D46" s="23">
        <f>SUM(D47:D48)</f>
        <v>3006744714</v>
      </c>
      <c r="E46" s="23">
        <f>SUM(E47:E48)</f>
        <v>3090023898</v>
      </c>
    </row>
    <row r="47" spans="1:5" ht="18" customHeight="1">
      <c r="A47" s="11" t="s">
        <v>74</v>
      </c>
      <c r="B47" s="24">
        <v>228</v>
      </c>
      <c r="C47" s="24"/>
      <c r="D47" s="23">
        <v>3830842264</v>
      </c>
      <c r="E47" s="23">
        <v>3830842264</v>
      </c>
    </row>
    <row r="48" spans="1:5" ht="18" customHeight="1">
      <c r="A48" s="11" t="s">
        <v>73</v>
      </c>
      <c r="B48" s="24">
        <v>229</v>
      </c>
      <c r="C48" s="24"/>
      <c r="D48" s="37">
        <v>-824097550</v>
      </c>
      <c r="E48" s="37">
        <v>-740818366</v>
      </c>
    </row>
    <row r="49" spans="1:5" ht="18" customHeight="1">
      <c r="A49" s="28" t="s">
        <v>78</v>
      </c>
      <c r="B49" s="27">
        <v>230</v>
      </c>
      <c r="C49" s="24" t="s">
        <v>77</v>
      </c>
      <c r="D49" s="23">
        <v>159701837180</v>
      </c>
      <c r="E49" s="23">
        <v>5251846553</v>
      </c>
    </row>
    <row r="50" spans="1:5" ht="18" customHeight="1">
      <c r="A50" s="28" t="s">
        <v>76</v>
      </c>
      <c r="B50" s="27">
        <v>240</v>
      </c>
      <c r="C50" s="24" t="s">
        <v>75</v>
      </c>
      <c r="D50" s="29"/>
      <c r="E50" s="29"/>
    </row>
    <row r="51" spans="1:5" ht="18" customHeight="1">
      <c r="A51" s="11" t="s">
        <v>74</v>
      </c>
      <c r="B51" s="24">
        <v>241</v>
      </c>
      <c r="C51" s="27"/>
      <c r="D51" s="29"/>
      <c r="E51" s="29"/>
    </row>
    <row r="52" spans="1:5" ht="18" customHeight="1">
      <c r="A52" s="11" t="s">
        <v>73</v>
      </c>
      <c r="B52" s="24">
        <v>242</v>
      </c>
      <c r="C52" s="27"/>
      <c r="D52" s="29"/>
      <c r="E52" s="29"/>
    </row>
    <row r="53" spans="1:5" ht="18" customHeight="1">
      <c r="A53" s="28" t="s">
        <v>72</v>
      </c>
      <c r="B53" s="27">
        <v>250</v>
      </c>
      <c r="C53" s="27"/>
      <c r="D53" s="29">
        <v>19400000</v>
      </c>
      <c r="E53" s="29">
        <v>19400000</v>
      </c>
    </row>
    <row r="54" spans="1:5" ht="18" customHeight="1">
      <c r="A54" s="11" t="s">
        <v>71</v>
      </c>
      <c r="B54" s="24">
        <v>251</v>
      </c>
      <c r="C54" s="27"/>
      <c r="D54" s="29"/>
      <c r="E54" s="29"/>
    </row>
    <row r="55" spans="1:5" ht="18" customHeight="1">
      <c r="A55" s="11" t="s">
        <v>70</v>
      </c>
      <c r="B55" s="24">
        <v>252</v>
      </c>
      <c r="C55" s="27"/>
      <c r="D55" s="29"/>
      <c r="E55" s="29"/>
    </row>
    <row r="56" spans="1:5" ht="18" customHeight="1">
      <c r="A56" s="11" t="s">
        <v>69</v>
      </c>
      <c r="B56" s="24">
        <v>258</v>
      </c>
      <c r="C56" s="24" t="s">
        <v>68</v>
      </c>
      <c r="D56" s="23">
        <v>19400000</v>
      </c>
      <c r="E56" s="23">
        <v>19400000</v>
      </c>
    </row>
    <row r="57" spans="1:5" ht="18" customHeight="1">
      <c r="A57" s="11" t="s">
        <v>67</v>
      </c>
      <c r="B57" s="24">
        <v>259</v>
      </c>
      <c r="C57" s="24"/>
      <c r="D57" s="23"/>
      <c r="E57" s="23"/>
    </row>
    <row r="58" spans="1:5" ht="18" customHeight="1">
      <c r="A58" s="28" t="s">
        <v>66</v>
      </c>
      <c r="B58" s="24">
        <v>260</v>
      </c>
      <c r="C58" s="24"/>
      <c r="D58" s="23"/>
      <c r="E58" s="23"/>
    </row>
    <row r="59" spans="1:5" ht="18" customHeight="1">
      <c r="A59" s="11" t="s">
        <v>65</v>
      </c>
      <c r="B59" s="24">
        <v>261</v>
      </c>
      <c r="C59" s="24" t="s">
        <v>64</v>
      </c>
      <c r="D59" s="23"/>
      <c r="E59" s="23"/>
    </row>
    <row r="60" spans="1:5" ht="18" customHeight="1">
      <c r="A60" s="11" t="s">
        <v>63</v>
      </c>
      <c r="B60" s="24">
        <v>262</v>
      </c>
      <c r="C60" s="24" t="s">
        <v>36</v>
      </c>
      <c r="D60" s="23"/>
      <c r="E60" s="23"/>
    </row>
    <row r="61" spans="1:5" ht="18" customHeight="1">
      <c r="A61" s="36" t="s">
        <v>62</v>
      </c>
      <c r="B61" s="35">
        <v>268</v>
      </c>
      <c r="C61" s="35"/>
      <c r="D61" s="34"/>
      <c r="E61" s="34"/>
    </row>
    <row r="62" spans="1:5" ht="18" customHeight="1">
      <c r="A62" s="33" t="s">
        <v>61</v>
      </c>
      <c r="B62" s="18">
        <v>270</v>
      </c>
      <c r="C62" s="18"/>
      <c r="D62" s="17">
        <f>D10+D32</f>
        <v>262165835254</v>
      </c>
      <c r="E62" s="17">
        <f>E10+E32</f>
        <v>47016930892</v>
      </c>
    </row>
    <row r="63" spans="1:5" ht="18" customHeight="1">
      <c r="A63" s="32" t="s">
        <v>60</v>
      </c>
      <c r="B63" s="31">
        <v>300</v>
      </c>
      <c r="C63" s="31"/>
      <c r="D63" s="30">
        <f>D64+D75</f>
        <v>176974824136</v>
      </c>
      <c r="E63" s="30">
        <f>E64+E75</f>
        <v>29285592339</v>
      </c>
    </row>
    <row r="64" spans="1:5" ht="18" customHeight="1">
      <c r="A64" s="28" t="s">
        <v>59</v>
      </c>
      <c r="B64" s="27">
        <v>310</v>
      </c>
      <c r="C64" s="27"/>
      <c r="D64" s="29">
        <f>SUM(D65:D73)</f>
        <v>122410535027</v>
      </c>
      <c r="E64" s="29">
        <f>SUM(E65:E73)</f>
        <v>25471622752</v>
      </c>
    </row>
    <row r="65" spans="1:5" ht="18" customHeight="1">
      <c r="A65" s="11" t="s">
        <v>58</v>
      </c>
      <c r="B65" s="24">
        <v>311</v>
      </c>
      <c r="C65" s="24" t="s">
        <v>57</v>
      </c>
      <c r="D65" s="23">
        <v>103325642790</v>
      </c>
      <c r="E65" s="23">
        <v>4480944400</v>
      </c>
    </row>
    <row r="66" spans="1:5" ht="18" customHeight="1">
      <c r="A66" s="11" t="s">
        <v>56</v>
      </c>
      <c r="B66" s="24">
        <v>312</v>
      </c>
      <c r="C66" s="24"/>
      <c r="D66" s="23">
        <v>5577355423</v>
      </c>
      <c r="E66" s="23">
        <v>5766805909</v>
      </c>
    </row>
    <row r="67" spans="1:5" ht="18" customHeight="1">
      <c r="A67" s="11" t="s">
        <v>55</v>
      </c>
      <c r="B67" s="24">
        <v>313</v>
      </c>
      <c r="C67" s="24"/>
      <c r="D67" s="23">
        <v>8179608760</v>
      </c>
      <c r="E67" s="23">
        <v>11967349603</v>
      </c>
    </row>
    <row r="68" spans="1:5" ht="18" customHeight="1">
      <c r="A68" s="11" t="s">
        <v>54</v>
      </c>
      <c r="B68" s="24">
        <v>314</v>
      </c>
      <c r="C68" s="24" t="s">
        <v>53</v>
      </c>
      <c r="D68" s="23">
        <v>362563387</v>
      </c>
      <c r="E68" s="23">
        <v>434966932</v>
      </c>
    </row>
    <row r="69" spans="1:5" ht="18" customHeight="1">
      <c r="A69" s="11" t="s">
        <v>52</v>
      </c>
      <c r="B69" s="24">
        <v>315</v>
      </c>
      <c r="C69" s="24"/>
      <c r="D69" s="23">
        <v>453504000</v>
      </c>
      <c r="E69" s="23">
        <v>394000000</v>
      </c>
    </row>
    <row r="70" spans="1:5" ht="18" customHeight="1">
      <c r="A70" s="11" t="s">
        <v>51</v>
      </c>
      <c r="B70" s="24">
        <v>316</v>
      </c>
      <c r="C70" s="24" t="s">
        <v>50</v>
      </c>
      <c r="D70" s="23"/>
      <c r="E70" s="23">
        <v>194195241</v>
      </c>
    </row>
    <row r="71" spans="1:5" ht="18" customHeight="1">
      <c r="A71" s="11" t="s">
        <v>49</v>
      </c>
      <c r="B71" s="24">
        <v>317</v>
      </c>
      <c r="C71" s="24"/>
      <c r="D71" s="23"/>
      <c r="E71" s="23"/>
    </row>
    <row r="72" spans="1:5" ht="18" customHeight="1">
      <c r="A72" s="11" t="s">
        <v>48</v>
      </c>
      <c r="B72" s="24">
        <v>318</v>
      </c>
      <c r="C72" s="24"/>
      <c r="D72" s="23"/>
      <c r="E72" s="23"/>
    </row>
    <row r="73" spans="1:5" ht="18" customHeight="1">
      <c r="A73" s="11" t="s">
        <v>47</v>
      </c>
      <c r="B73" s="24">
        <v>319</v>
      </c>
      <c r="C73" s="24" t="s">
        <v>46</v>
      </c>
      <c r="D73" s="23">
        <v>4511860667</v>
      </c>
      <c r="E73" s="23">
        <v>2233360667</v>
      </c>
    </row>
    <row r="74" spans="1:5" ht="18" customHeight="1">
      <c r="A74" s="11" t="s">
        <v>45</v>
      </c>
      <c r="B74" s="24">
        <v>320</v>
      </c>
      <c r="C74" s="24"/>
      <c r="D74" s="23"/>
      <c r="E74" s="23"/>
    </row>
    <row r="75" spans="1:5" ht="18" customHeight="1">
      <c r="A75" s="28" t="s">
        <v>44</v>
      </c>
      <c r="B75" s="27">
        <v>330</v>
      </c>
      <c r="C75" s="27"/>
      <c r="D75" s="29">
        <f>SUM(D76:D82)</f>
        <v>54564289109</v>
      </c>
      <c r="E75" s="29">
        <f>SUM(E76:E82)</f>
        <v>3813969587</v>
      </c>
    </row>
    <row r="76" spans="1:5" ht="18" customHeight="1">
      <c r="A76" s="11" t="s">
        <v>43</v>
      </c>
      <c r="B76" s="27">
        <v>331</v>
      </c>
      <c r="C76" s="27"/>
      <c r="D76" s="29"/>
      <c r="E76" s="29"/>
    </row>
    <row r="77" spans="1:5" ht="18" customHeight="1">
      <c r="A77" s="11" t="s">
        <v>42</v>
      </c>
      <c r="B77" s="27">
        <v>332</v>
      </c>
      <c r="C77" s="24" t="s">
        <v>41</v>
      </c>
      <c r="D77" s="29"/>
      <c r="E77" s="29"/>
    </row>
    <row r="78" spans="1:5" ht="18" customHeight="1">
      <c r="A78" s="11" t="s">
        <v>40</v>
      </c>
      <c r="B78" s="27">
        <v>333</v>
      </c>
      <c r="C78" s="27"/>
      <c r="D78" s="29"/>
      <c r="E78" s="29"/>
    </row>
    <row r="79" spans="1:5" ht="18" customHeight="1">
      <c r="A79" s="11" t="s">
        <v>39</v>
      </c>
      <c r="B79" s="24">
        <v>334</v>
      </c>
      <c r="C79" s="24" t="s">
        <v>38</v>
      </c>
      <c r="D79" s="23">
        <v>54564289109</v>
      </c>
      <c r="E79" s="23">
        <v>3813969587</v>
      </c>
    </row>
    <row r="80" spans="1:5" ht="18" customHeight="1">
      <c r="A80" s="11" t="s">
        <v>37</v>
      </c>
      <c r="B80" s="24">
        <v>335</v>
      </c>
      <c r="C80" s="24" t="s">
        <v>36</v>
      </c>
      <c r="D80" s="23"/>
      <c r="E80" s="23"/>
    </row>
    <row r="81" spans="1:5" ht="18" customHeight="1">
      <c r="A81" s="11" t="s">
        <v>35</v>
      </c>
      <c r="B81" s="24">
        <v>336</v>
      </c>
      <c r="C81" s="24"/>
      <c r="D81" s="23"/>
      <c r="E81" s="23"/>
    </row>
    <row r="82" spans="1:5" ht="18" customHeight="1">
      <c r="A82" s="11" t="s">
        <v>34</v>
      </c>
      <c r="B82" s="24">
        <v>337</v>
      </c>
      <c r="C82" s="24"/>
      <c r="D82" s="23"/>
      <c r="E82" s="23"/>
    </row>
    <row r="83" spans="1:5" ht="18" customHeight="1">
      <c r="A83" s="28" t="s">
        <v>33</v>
      </c>
      <c r="B83" s="27">
        <v>400</v>
      </c>
      <c r="C83" s="27"/>
      <c r="D83" s="29">
        <f>D84+D96</f>
        <v>85191011118</v>
      </c>
      <c r="E83" s="29">
        <f>E84+E96</f>
        <v>17731338553</v>
      </c>
    </row>
    <row r="84" spans="1:5" ht="18" customHeight="1">
      <c r="A84" s="28" t="s">
        <v>32</v>
      </c>
      <c r="B84" s="27">
        <v>410</v>
      </c>
      <c r="C84" s="24" t="s">
        <v>31</v>
      </c>
      <c r="D84" s="29">
        <f>SUM(D85:D95)</f>
        <v>85342092511</v>
      </c>
      <c r="E84" s="29">
        <f>SUM(E85:E95)</f>
        <v>17432197970</v>
      </c>
    </row>
    <row r="85" spans="1:5" ht="18" customHeight="1">
      <c r="A85" s="11" t="s">
        <v>30</v>
      </c>
      <c r="B85" s="24">
        <v>411</v>
      </c>
      <c r="C85" s="24" t="s">
        <v>303</v>
      </c>
      <c r="D85" s="23">
        <v>46000000000</v>
      </c>
      <c r="E85" s="23">
        <v>10000000000</v>
      </c>
    </row>
    <row r="86" spans="1:5" ht="18" customHeight="1">
      <c r="A86" s="11" t="s">
        <v>29</v>
      </c>
      <c r="B86" s="24">
        <v>412</v>
      </c>
      <c r="C86" s="24"/>
      <c r="D86" s="23">
        <v>30458660000</v>
      </c>
      <c r="E86" s="23">
        <v>1956240000</v>
      </c>
    </row>
    <row r="87" spans="1:5" ht="18" customHeight="1">
      <c r="A87" s="11" t="s">
        <v>28</v>
      </c>
      <c r="B87" s="24">
        <v>413</v>
      </c>
      <c r="C87" s="24"/>
      <c r="D87" s="23"/>
      <c r="E87" s="23"/>
    </row>
    <row r="88" spans="1:5" ht="18" customHeight="1">
      <c r="A88" s="11" t="s">
        <v>27</v>
      </c>
      <c r="B88" s="24">
        <v>414</v>
      </c>
      <c r="C88" s="24"/>
      <c r="D88" s="23"/>
      <c r="E88" s="23"/>
    </row>
    <row r="89" spans="1:5" ht="18" customHeight="1">
      <c r="A89" s="11" t="s">
        <v>26</v>
      </c>
      <c r="B89" s="24">
        <v>415</v>
      </c>
      <c r="C89" s="24"/>
      <c r="D89" s="23"/>
      <c r="E89" s="23"/>
    </row>
    <row r="90" spans="1:5" ht="18" customHeight="1">
      <c r="A90" s="11" t="s">
        <v>25</v>
      </c>
      <c r="B90" s="24">
        <v>416</v>
      </c>
      <c r="C90" s="24"/>
      <c r="D90" s="23">
        <v>3583533</v>
      </c>
      <c r="E90" s="23"/>
    </row>
    <row r="91" spans="1:5" ht="18" customHeight="1">
      <c r="A91" s="11" t="s">
        <v>24</v>
      </c>
      <c r="B91" s="24">
        <v>417</v>
      </c>
      <c r="C91" s="24"/>
      <c r="D91" s="23">
        <v>3536312703</v>
      </c>
      <c r="E91" s="23">
        <v>3536312703</v>
      </c>
    </row>
    <row r="92" spans="1:5" ht="18" customHeight="1">
      <c r="A92" s="11" t="s">
        <v>23</v>
      </c>
      <c r="B92" s="24">
        <v>418</v>
      </c>
      <c r="C92" s="24"/>
      <c r="D92" s="23">
        <v>624928244</v>
      </c>
      <c r="E92" s="23">
        <v>624928244</v>
      </c>
    </row>
    <row r="93" spans="1:5" ht="18" customHeight="1">
      <c r="A93" s="11" t="s">
        <v>22</v>
      </c>
      <c r="B93" s="24">
        <v>419</v>
      </c>
      <c r="C93" s="24"/>
      <c r="D93" s="23"/>
      <c r="E93" s="23"/>
    </row>
    <row r="94" spans="1:5" ht="18" customHeight="1">
      <c r="A94" s="11" t="s">
        <v>21</v>
      </c>
      <c r="B94" s="24">
        <v>420</v>
      </c>
      <c r="C94" s="27"/>
      <c r="D94" s="23">
        <v>4718608031</v>
      </c>
      <c r="E94" s="23">
        <f>804045065+510671958</f>
        <v>1314717023</v>
      </c>
    </row>
    <row r="95" spans="1:5" ht="18" customHeight="1">
      <c r="A95" s="11" t="s">
        <v>20</v>
      </c>
      <c r="B95" s="24">
        <v>421</v>
      </c>
      <c r="C95" s="27"/>
      <c r="D95" s="29"/>
      <c r="E95" s="29"/>
    </row>
    <row r="96" spans="1:5" ht="18" customHeight="1">
      <c r="A96" s="28" t="s">
        <v>19</v>
      </c>
      <c r="B96" s="27">
        <v>430</v>
      </c>
      <c r="C96" s="27"/>
      <c r="D96" s="26">
        <f>SUM(D97:D99)</f>
        <v>-151081393</v>
      </c>
      <c r="E96" s="26">
        <f>SUM(E97:E99)</f>
        <v>299140583</v>
      </c>
    </row>
    <row r="97" spans="1:5" ht="18" customHeight="1">
      <c r="A97" s="11" t="s">
        <v>18</v>
      </c>
      <c r="B97" s="24">
        <v>431</v>
      </c>
      <c r="C97" s="24"/>
      <c r="D97" s="25">
        <v>-151081393</v>
      </c>
      <c r="E97" s="25">
        <v>299140583</v>
      </c>
    </row>
    <row r="98" spans="1:5" ht="18" customHeight="1">
      <c r="A98" s="11" t="s">
        <v>17</v>
      </c>
      <c r="B98" s="24">
        <v>432</v>
      </c>
      <c r="C98" s="24" t="s">
        <v>16</v>
      </c>
      <c r="D98" s="23"/>
      <c r="E98" s="23"/>
    </row>
    <row r="99" spans="1:5" ht="18" customHeight="1">
      <c r="A99" s="22" t="s">
        <v>15</v>
      </c>
      <c r="B99" s="21">
        <v>433</v>
      </c>
      <c r="C99" s="21"/>
      <c r="D99" s="20"/>
      <c r="E99" s="20"/>
    </row>
    <row r="100" spans="1:5" ht="18" customHeight="1">
      <c r="A100" s="19" t="s">
        <v>14</v>
      </c>
      <c r="B100" s="18">
        <v>440</v>
      </c>
      <c r="C100" s="18"/>
      <c r="D100" s="17">
        <f>D63+D83</f>
        <v>262165835254</v>
      </c>
      <c r="E100" s="17">
        <f>E63+E83</f>
        <v>47016930892</v>
      </c>
    </row>
    <row r="101" spans="1:5" ht="16.5">
      <c r="A101" s="2"/>
      <c r="B101" s="4"/>
      <c r="C101" s="4"/>
      <c r="D101" s="16"/>
      <c r="E101" s="16"/>
    </row>
    <row r="102" spans="1:5" ht="20.25">
      <c r="A102" s="156" t="s">
        <v>13</v>
      </c>
      <c r="B102" s="156"/>
      <c r="C102" s="156"/>
      <c r="D102" s="156"/>
      <c r="E102" s="156"/>
    </row>
    <row r="103" spans="1:5" ht="12.75">
      <c r="A103" s="3"/>
      <c r="B103" s="4"/>
      <c r="C103" s="4"/>
      <c r="D103" s="3"/>
      <c r="E103" s="3"/>
    </row>
    <row r="104" spans="1:5" ht="14.25">
      <c r="A104" s="14" t="s">
        <v>12</v>
      </c>
      <c r="B104" s="157" t="s">
        <v>11</v>
      </c>
      <c r="C104" s="157"/>
      <c r="D104" s="14" t="s">
        <v>10</v>
      </c>
      <c r="E104" s="14" t="s">
        <v>9</v>
      </c>
    </row>
    <row r="105" spans="1:5" ht="15.75">
      <c r="A105" s="13" t="s">
        <v>8</v>
      </c>
      <c r="B105" s="158">
        <v>24</v>
      </c>
      <c r="C105" s="159"/>
      <c r="D105" s="12"/>
      <c r="E105" s="12"/>
    </row>
    <row r="106" spans="1:5" ht="15.75">
      <c r="A106" s="11" t="s">
        <v>7</v>
      </c>
      <c r="B106" s="10"/>
      <c r="C106" s="9"/>
      <c r="D106" s="8"/>
      <c r="E106" s="8"/>
    </row>
    <row r="107" spans="1:5" ht="15.75">
      <c r="A107" s="11" t="s">
        <v>6</v>
      </c>
      <c r="B107" s="10"/>
      <c r="C107" s="9"/>
      <c r="D107" s="8"/>
      <c r="E107" s="8"/>
    </row>
    <row r="108" spans="1:5" ht="15.75">
      <c r="A108" s="11" t="s">
        <v>5</v>
      </c>
      <c r="B108" s="10"/>
      <c r="C108" s="9"/>
      <c r="D108" s="8"/>
      <c r="E108" s="8"/>
    </row>
    <row r="109" spans="1:5" ht="15.75">
      <c r="A109" s="11" t="s">
        <v>4</v>
      </c>
      <c r="B109" s="10"/>
      <c r="C109" s="9"/>
      <c r="D109" s="8"/>
      <c r="E109" s="8"/>
    </row>
    <row r="110" spans="1:5" ht="15.75">
      <c r="A110" s="11" t="s">
        <v>3</v>
      </c>
      <c r="B110" s="10"/>
      <c r="C110" s="9"/>
      <c r="D110" s="8"/>
      <c r="E110" s="8"/>
    </row>
    <row r="111" spans="1:5" ht="12.75">
      <c r="A111" s="5"/>
      <c r="B111" s="7"/>
      <c r="C111" s="6"/>
      <c r="D111" s="5"/>
      <c r="E111" s="5"/>
    </row>
    <row r="112" spans="1:5" ht="12.75">
      <c r="A112" s="3"/>
      <c r="B112" s="4"/>
      <c r="C112" s="4"/>
      <c r="D112" s="3"/>
      <c r="E112" s="3"/>
    </row>
    <row r="113" spans="1:5" ht="16.5">
      <c r="A113" s="2"/>
      <c r="B113" s="1"/>
      <c r="C113" s="1"/>
      <c r="D113" s="153" t="s">
        <v>313</v>
      </c>
      <c r="E113" s="153"/>
    </row>
    <row r="114" spans="1:5" ht="16.5">
      <c r="A114" s="1" t="s">
        <v>2</v>
      </c>
      <c r="B114" s="1"/>
      <c r="C114" s="1"/>
      <c r="D114" s="154" t="s">
        <v>294</v>
      </c>
      <c r="E114" s="154"/>
    </row>
    <row r="115" spans="1:5" ht="16.5">
      <c r="A115" s="1" t="s">
        <v>1</v>
      </c>
      <c r="B115" s="1"/>
      <c r="C115" s="1"/>
      <c r="D115" s="154" t="s">
        <v>0</v>
      </c>
      <c r="E115" s="154"/>
    </row>
    <row r="121" spans="1:5" ht="13.5" customHeight="1">
      <c r="A121" s="128" t="s">
        <v>292</v>
      </c>
      <c r="D121" s="152" t="s">
        <v>293</v>
      </c>
      <c r="E121" s="152"/>
    </row>
  </sheetData>
  <mergeCells count="12">
    <mergeCell ref="B2:C2"/>
    <mergeCell ref="D2:E2"/>
    <mergeCell ref="A4:E4"/>
    <mergeCell ref="A5:E5"/>
    <mergeCell ref="A6:E6"/>
    <mergeCell ref="A102:E102"/>
    <mergeCell ref="B104:C104"/>
    <mergeCell ref="B105:C105"/>
    <mergeCell ref="D121:E121"/>
    <mergeCell ref="D113:E113"/>
    <mergeCell ref="D114:E114"/>
    <mergeCell ref="D115:E115"/>
  </mergeCells>
  <printOptions/>
  <pageMargins left="0.75" right="0.17" top="0.56" bottom="0.54" header="0.52" footer="0.4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F30" sqref="F30"/>
    </sheetView>
  </sheetViews>
  <sheetFormatPr defaultColWidth="9.140625" defaultRowHeight="12.75"/>
  <cols>
    <col min="1" max="1" width="36.8515625" style="0" customWidth="1"/>
    <col min="2" max="2" width="3.8515625" style="0" bestFit="1" customWidth="1"/>
    <col min="3" max="3" width="4.57421875" style="0" customWidth="1"/>
    <col min="4" max="4" width="13.8515625" style="0" bestFit="1" customWidth="1"/>
    <col min="5" max="5" width="12.7109375" style="0" bestFit="1" customWidth="1"/>
    <col min="6" max="6" width="13.8515625" style="0" bestFit="1" customWidth="1"/>
    <col min="7" max="7" width="13.8515625" style="0" customWidth="1"/>
  </cols>
  <sheetData>
    <row r="1" spans="1:7" ht="15.75">
      <c r="A1" s="170" t="s">
        <v>230</v>
      </c>
      <c r="B1" s="170"/>
      <c r="C1" s="171"/>
      <c r="D1" s="171"/>
      <c r="E1" s="52"/>
      <c r="F1" s="168" t="s">
        <v>257</v>
      </c>
      <c r="G1" s="168"/>
    </row>
    <row r="2" spans="1:7" ht="27.75" customHeight="1">
      <c r="A2" s="74" t="s">
        <v>290</v>
      </c>
      <c r="B2" s="52"/>
      <c r="E2" s="167" t="s">
        <v>128</v>
      </c>
      <c r="F2" s="167"/>
      <c r="G2" s="167"/>
    </row>
    <row r="3" spans="1:7" ht="15.75">
      <c r="A3" s="74"/>
      <c r="B3" s="52"/>
      <c r="E3" s="52"/>
      <c r="F3" s="108"/>
      <c r="G3" s="108"/>
    </row>
    <row r="4" spans="1:7" ht="18.75">
      <c r="A4" s="169" t="s">
        <v>164</v>
      </c>
      <c r="B4" s="169"/>
      <c r="C4" s="169"/>
      <c r="D4" s="169"/>
      <c r="E4" s="169"/>
      <c r="F4" s="169"/>
      <c r="G4" s="169"/>
    </row>
    <row r="5" spans="1:7" ht="18.75">
      <c r="A5" s="169" t="s">
        <v>200</v>
      </c>
      <c r="B5" s="169"/>
      <c r="C5" s="169"/>
      <c r="D5" s="169"/>
      <c r="E5" s="169"/>
      <c r="F5" s="169"/>
      <c r="G5" s="169"/>
    </row>
    <row r="6" spans="1:7" ht="18" customHeight="1">
      <c r="A6" s="169" t="s">
        <v>163</v>
      </c>
      <c r="B6" s="169"/>
      <c r="C6" s="169"/>
      <c r="D6" s="169"/>
      <c r="E6" s="169"/>
      <c r="F6" s="169"/>
      <c r="G6" s="169"/>
    </row>
    <row r="7" spans="1:6" ht="15" customHeight="1">
      <c r="A7" s="48"/>
      <c r="B7" s="48"/>
      <c r="C7" s="48"/>
      <c r="D7" s="48"/>
      <c r="E7" s="48"/>
      <c r="F7" s="48"/>
    </row>
    <row r="8" spans="1:7" ht="33" customHeight="1">
      <c r="A8" s="139" t="s">
        <v>12</v>
      </c>
      <c r="B8" s="142" t="s">
        <v>124</v>
      </c>
      <c r="C8" s="145" t="s">
        <v>11</v>
      </c>
      <c r="D8" s="148" t="s">
        <v>162</v>
      </c>
      <c r="E8" s="148"/>
      <c r="F8" s="148" t="s">
        <v>161</v>
      </c>
      <c r="G8" s="148"/>
    </row>
    <row r="9" spans="1:7" ht="12.75">
      <c r="A9" s="140"/>
      <c r="B9" s="143"/>
      <c r="C9" s="146"/>
      <c r="D9" s="165" t="s">
        <v>160</v>
      </c>
      <c r="E9" s="165" t="s">
        <v>159</v>
      </c>
      <c r="F9" s="165" t="s">
        <v>160</v>
      </c>
      <c r="G9" s="165" t="s">
        <v>159</v>
      </c>
    </row>
    <row r="10" spans="1:7" ht="7.5" customHeight="1">
      <c r="A10" s="141"/>
      <c r="B10" s="144"/>
      <c r="C10" s="147"/>
      <c r="D10" s="166"/>
      <c r="E10" s="166"/>
      <c r="F10" s="166"/>
      <c r="G10" s="166"/>
    </row>
    <row r="11" spans="1:7" ht="15.75">
      <c r="A11" s="14">
        <v>1</v>
      </c>
      <c r="B11" s="73">
        <v>2</v>
      </c>
      <c r="C11" s="73">
        <v>3</v>
      </c>
      <c r="D11" s="41">
        <v>4</v>
      </c>
      <c r="E11" s="72">
        <v>5</v>
      </c>
      <c r="F11" s="72">
        <v>6</v>
      </c>
      <c r="G11" s="72">
        <v>9</v>
      </c>
    </row>
    <row r="12" spans="1:7" ht="25.5">
      <c r="A12" s="118" t="s">
        <v>158</v>
      </c>
      <c r="B12" s="69">
        <v>1</v>
      </c>
      <c r="C12" s="126" t="s">
        <v>157</v>
      </c>
      <c r="D12" s="119">
        <f>D14</f>
        <v>17933888098</v>
      </c>
      <c r="E12" s="119">
        <f>E14</f>
        <v>9625253978</v>
      </c>
      <c r="F12" s="119">
        <f>F14</f>
        <v>25855885934</v>
      </c>
      <c r="G12" s="119">
        <f>G14</f>
        <v>18159573852</v>
      </c>
    </row>
    <row r="13" spans="1:7" ht="12.75">
      <c r="A13" s="120" t="s">
        <v>156</v>
      </c>
      <c r="B13" s="65">
        <v>2</v>
      </c>
      <c r="C13" s="127"/>
      <c r="D13" s="121"/>
      <c r="E13" s="121"/>
      <c r="F13" s="121"/>
      <c r="G13" s="121"/>
    </row>
    <row r="14" spans="1:7" ht="25.5">
      <c r="A14" s="120" t="s">
        <v>155</v>
      </c>
      <c r="B14" s="65">
        <v>10</v>
      </c>
      <c r="C14" s="127"/>
      <c r="D14" s="121">
        <v>17933888098</v>
      </c>
      <c r="E14" s="121">
        <v>9625253978</v>
      </c>
      <c r="F14" s="121">
        <v>25855885934</v>
      </c>
      <c r="G14" s="121">
        <v>18159573852</v>
      </c>
    </row>
    <row r="15" spans="1:7" ht="24">
      <c r="A15" s="120" t="s">
        <v>154</v>
      </c>
      <c r="B15" s="65">
        <v>11</v>
      </c>
      <c r="C15" s="127" t="s">
        <v>153</v>
      </c>
      <c r="D15" s="121">
        <v>15742946618</v>
      </c>
      <c r="E15" s="121">
        <v>7519827809</v>
      </c>
      <c r="F15" s="121">
        <v>21970976949</v>
      </c>
      <c r="G15" s="121">
        <v>14014575241</v>
      </c>
    </row>
    <row r="16" spans="1:7" ht="25.5">
      <c r="A16" s="120" t="s">
        <v>152</v>
      </c>
      <c r="B16" s="65">
        <v>20</v>
      </c>
      <c r="C16" s="127"/>
      <c r="D16" s="121">
        <f>D14-D15</f>
        <v>2190941480</v>
      </c>
      <c r="E16" s="121">
        <f>E14-E15</f>
        <v>2105426169</v>
      </c>
      <c r="F16" s="121">
        <f>F14-F15</f>
        <v>3884908985</v>
      </c>
      <c r="G16" s="121">
        <f>G14-G15</f>
        <v>4144998611</v>
      </c>
    </row>
    <row r="17" spans="1:7" ht="24">
      <c r="A17" s="120" t="s">
        <v>151</v>
      </c>
      <c r="B17" s="65">
        <v>21</v>
      </c>
      <c r="C17" s="127" t="s">
        <v>150</v>
      </c>
      <c r="D17" s="121">
        <v>198377903</v>
      </c>
      <c r="E17" s="121">
        <v>205117750</v>
      </c>
      <c r="F17" s="121">
        <v>494724475</v>
      </c>
      <c r="G17" s="121">
        <v>410316478</v>
      </c>
    </row>
    <row r="18" spans="1:7" ht="24">
      <c r="A18" s="120" t="s">
        <v>149</v>
      </c>
      <c r="B18" s="65">
        <v>22</v>
      </c>
      <c r="C18" s="127" t="s">
        <v>148</v>
      </c>
      <c r="D18" s="121">
        <v>51486806</v>
      </c>
      <c r="E18" s="121">
        <v>101017874</v>
      </c>
      <c r="F18" s="121">
        <v>118986740</v>
      </c>
      <c r="G18" s="121">
        <v>189030173</v>
      </c>
    </row>
    <row r="19" spans="1:7" ht="17.25" customHeight="1">
      <c r="A19" s="122" t="s">
        <v>147</v>
      </c>
      <c r="B19" s="65">
        <v>23</v>
      </c>
      <c r="C19" s="127"/>
      <c r="D19" s="66"/>
      <c r="E19" s="66"/>
      <c r="F19" s="66"/>
      <c r="G19" s="66"/>
    </row>
    <row r="20" spans="1:7" ht="17.25" customHeight="1">
      <c r="A20" s="120" t="s">
        <v>146</v>
      </c>
      <c r="B20" s="65">
        <v>24</v>
      </c>
      <c r="C20" s="127"/>
      <c r="D20" s="121">
        <v>380567894</v>
      </c>
      <c r="E20" s="121">
        <v>635659164</v>
      </c>
      <c r="F20" s="121">
        <v>809795822</v>
      </c>
      <c r="G20" s="121">
        <v>1116623040</v>
      </c>
    </row>
    <row r="21" spans="1:7" ht="17.25" customHeight="1">
      <c r="A21" s="120" t="s">
        <v>145</v>
      </c>
      <c r="B21" s="65">
        <v>25</v>
      </c>
      <c r="C21" s="127"/>
      <c r="D21" s="121">
        <v>696210718</v>
      </c>
      <c r="E21" s="121">
        <v>786363986</v>
      </c>
      <c r="F21" s="121">
        <v>1439843158</v>
      </c>
      <c r="G21" s="121">
        <v>1871565856</v>
      </c>
    </row>
    <row r="22" spans="1:7" ht="25.5">
      <c r="A22" s="120" t="s">
        <v>144</v>
      </c>
      <c r="B22" s="65">
        <v>30</v>
      </c>
      <c r="C22" s="127"/>
      <c r="D22" s="121">
        <f>D16+(D17-D18)-(D20+D21)</f>
        <v>1261053965</v>
      </c>
      <c r="E22" s="121">
        <f>E16+(E17-E18)-(E20+E21)</f>
        <v>787502895</v>
      </c>
      <c r="F22" s="121">
        <f>F16+(F17-F18)-(F20+F21)</f>
        <v>2011007740</v>
      </c>
      <c r="G22" s="121">
        <f>G16+(G17-G18)-(G20+G21)</f>
        <v>1378096020</v>
      </c>
    </row>
    <row r="23" spans="1:7" ht="12.75">
      <c r="A23" s="120" t="s">
        <v>143</v>
      </c>
      <c r="B23" s="65">
        <v>31</v>
      </c>
      <c r="C23" s="127"/>
      <c r="D23" s="121">
        <v>0</v>
      </c>
      <c r="E23" s="121">
        <v>0</v>
      </c>
      <c r="F23" s="121">
        <v>0</v>
      </c>
      <c r="G23" s="121">
        <v>0</v>
      </c>
    </row>
    <row r="24" spans="1:7" ht="12.75">
      <c r="A24" s="120" t="s">
        <v>142</v>
      </c>
      <c r="B24" s="65">
        <v>32</v>
      </c>
      <c r="C24" s="127"/>
      <c r="D24" s="121"/>
      <c r="E24" s="121"/>
      <c r="F24" s="121"/>
      <c r="G24" s="121"/>
    </row>
    <row r="25" spans="1:7" ht="12.75">
      <c r="A25" s="120" t="s">
        <v>141</v>
      </c>
      <c r="B25" s="65">
        <v>40</v>
      </c>
      <c r="C25" s="127"/>
      <c r="D25" s="121">
        <v>0</v>
      </c>
      <c r="E25" s="121">
        <v>0</v>
      </c>
      <c r="F25" s="121">
        <v>0</v>
      </c>
      <c r="G25" s="121">
        <v>0</v>
      </c>
    </row>
    <row r="26" spans="1:7" ht="25.5">
      <c r="A26" s="120" t="s">
        <v>140</v>
      </c>
      <c r="B26" s="65">
        <v>50</v>
      </c>
      <c r="C26" s="127"/>
      <c r="D26" s="121">
        <f>D22+D25</f>
        <v>1261053965</v>
      </c>
      <c r="E26" s="121">
        <f>E22+E25</f>
        <v>787502895</v>
      </c>
      <c r="F26" s="121">
        <f>F22+F25</f>
        <v>2011007740</v>
      </c>
      <c r="G26" s="121">
        <f>G22+G25</f>
        <v>1378096020</v>
      </c>
    </row>
    <row r="27" spans="1:7" ht="24">
      <c r="A27" s="120" t="s">
        <v>139</v>
      </c>
      <c r="B27" s="65">
        <v>51</v>
      </c>
      <c r="C27" s="127" t="s">
        <v>137</v>
      </c>
      <c r="D27" s="121">
        <v>231171708</v>
      </c>
      <c r="E27" s="121">
        <v>155115714</v>
      </c>
      <c r="F27" s="121">
        <v>368850174</v>
      </c>
      <c r="G27" s="121">
        <v>271445793</v>
      </c>
    </row>
    <row r="28" spans="1:7" ht="24">
      <c r="A28" s="120" t="s">
        <v>138</v>
      </c>
      <c r="B28" s="65">
        <v>52</v>
      </c>
      <c r="C28" s="127" t="s">
        <v>137</v>
      </c>
      <c r="D28" s="121"/>
      <c r="E28" s="121"/>
      <c r="F28" s="121"/>
      <c r="G28" s="121"/>
    </row>
    <row r="29" spans="1:7" ht="25.5">
      <c r="A29" s="120" t="s">
        <v>136</v>
      </c>
      <c r="B29" s="65">
        <v>60</v>
      </c>
      <c r="C29" s="127"/>
      <c r="D29" s="121">
        <f>D26-D27</f>
        <v>1029882257</v>
      </c>
      <c r="E29" s="121">
        <f>E26-E27</f>
        <v>632387181</v>
      </c>
      <c r="F29" s="121">
        <f>F26-F27</f>
        <v>1642157566</v>
      </c>
      <c r="G29" s="121">
        <f>G26-G27</f>
        <v>1106650227</v>
      </c>
    </row>
    <row r="30" spans="1:7" ht="12.75">
      <c r="A30" s="123" t="s">
        <v>135</v>
      </c>
      <c r="B30" s="124">
        <v>70</v>
      </c>
      <c r="C30" s="124"/>
      <c r="D30" s="125">
        <f>D29/1000000</f>
        <v>1029.882257</v>
      </c>
      <c r="E30" s="125">
        <f>E29/1000000</f>
        <v>632.387181</v>
      </c>
      <c r="F30" s="125">
        <f>F29/1000000</f>
        <v>1642.157566</v>
      </c>
      <c r="G30" s="125">
        <f>G29/1000000</f>
        <v>1106.650227</v>
      </c>
    </row>
    <row r="31" spans="1:6" ht="15.75">
      <c r="A31" s="58" t="s">
        <v>134</v>
      </c>
      <c r="B31" s="57"/>
      <c r="C31" s="57"/>
      <c r="D31" s="57"/>
      <c r="E31" s="57"/>
      <c r="F31" s="57"/>
    </row>
    <row r="32" spans="5:7" ht="13.5" customHeight="1">
      <c r="E32" s="163" t="s">
        <v>291</v>
      </c>
      <c r="F32" s="163"/>
      <c r="G32" s="163"/>
    </row>
    <row r="33" spans="1:7" ht="14.25">
      <c r="A33" s="47" t="s">
        <v>133</v>
      </c>
      <c r="E33" s="163" t="s">
        <v>132</v>
      </c>
      <c r="F33" s="163"/>
      <c r="G33" s="163"/>
    </row>
    <row r="34" spans="1:7" ht="15.75">
      <c r="A34" s="117" t="s">
        <v>131</v>
      </c>
      <c r="B34" s="117"/>
      <c r="C34" s="117"/>
      <c r="D34" s="117"/>
      <c r="E34" s="164" t="s">
        <v>130</v>
      </c>
      <c r="F34" s="164"/>
      <c r="G34" s="164"/>
    </row>
    <row r="35" spans="1:6" ht="12.75">
      <c r="A35" s="52"/>
      <c r="B35" s="52"/>
      <c r="C35" s="52"/>
      <c r="D35" s="52"/>
      <c r="E35" s="52"/>
      <c r="F35" s="52"/>
    </row>
  </sheetData>
  <mergeCells count="19">
    <mergeCell ref="F8:G8"/>
    <mergeCell ref="D9:D10"/>
    <mergeCell ref="E9:E10"/>
    <mergeCell ref="G9:G10"/>
    <mergeCell ref="A8:A10"/>
    <mergeCell ref="B8:B10"/>
    <mergeCell ref="C8:C10"/>
    <mergeCell ref="D8:E8"/>
    <mergeCell ref="E2:G2"/>
    <mergeCell ref="F1:G1"/>
    <mergeCell ref="A5:G5"/>
    <mergeCell ref="A6:G6"/>
    <mergeCell ref="A1:B1"/>
    <mergeCell ref="C1:D1"/>
    <mergeCell ref="A4:G4"/>
    <mergeCell ref="E33:G33"/>
    <mergeCell ref="E32:G32"/>
    <mergeCell ref="E34:G34"/>
    <mergeCell ref="F9:F10"/>
  </mergeCells>
  <printOptions/>
  <pageMargins left="0.45" right="0.17" top="0.8"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W31"/>
  <sheetViews>
    <sheetView tabSelected="1" workbookViewId="0" topLeftCell="A1">
      <selection activeCell="A31" sqref="A31"/>
    </sheetView>
  </sheetViews>
  <sheetFormatPr defaultColWidth="9.140625" defaultRowHeight="12.75"/>
  <cols>
    <col min="1" max="1" width="48.8515625" style="0" customWidth="1"/>
    <col min="2" max="3" width="5.57421875" style="0" customWidth="1"/>
    <col min="4" max="5" width="18.57421875" style="0" customWidth="1"/>
    <col min="6" max="6" width="19.00390625" style="0" customWidth="1"/>
    <col min="7" max="7" width="19.140625" style="0" customWidth="1"/>
    <col min="8" max="8" width="10.28125" style="0" customWidth="1"/>
    <col min="9" max="9" width="8.140625" style="0" customWidth="1"/>
  </cols>
  <sheetData>
    <row r="1" spans="1:7" ht="15.75">
      <c r="A1" s="170" t="s">
        <v>230</v>
      </c>
      <c r="B1" s="170"/>
      <c r="C1" s="74"/>
      <c r="D1" s="103"/>
      <c r="E1" s="52"/>
      <c r="F1" s="149" t="s">
        <v>257</v>
      </c>
      <c r="G1" s="149"/>
    </row>
    <row r="2" spans="1:7" ht="28.5" customHeight="1">
      <c r="A2" s="51" t="s">
        <v>295</v>
      </c>
      <c r="B2" s="52"/>
      <c r="C2" s="52"/>
      <c r="E2" s="52"/>
      <c r="F2" s="174" t="s">
        <v>128</v>
      </c>
      <c r="G2" s="174"/>
    </row>
    <row r="3" spans="1:7" ht="20.25">
      <c r="A3" s="173" t="s">
        <v>164</v>
      </c>
      <c r="B3" s="173"/>
      <c r="C3" s="173"/>
      <c r="D3" s="173"/>
      <c r="E3" s="173"/>
      <c r="F3" s="173"/>
      <c r="G3" s="173"/>
    </row>
    <row r="4" spans="1:7" ht="18" customHeight="1">
      <c r="A4" s="173" t="s">
        <v>308</v>
      </c>
      <c r="B4" s="173"/>
      <c r="C4" s="173"/>
      <c r="D4" s="173"/>
      <c r="E4" s="173"/>
      <c r="F4" s="173"/>
      <c r="G4" s="173"/>
    </row>
    <row r="5" spans="1:5" ht="4.5" customHeight="1">
      <c r="A5" s="48"/>
      <c r="B5" s="48"/>
      <c r="C5" s="48"/>
      <c r="D5" s="48"/>
      <c r="E5" s="48"/>
    </row>
    <row r="6" spans="1:7" ht="21.75" customHeight="1">
      <c r="A6" s="151" t="s">
        <v>12</v>
      </c>
      <c r="B6" s="142" t="s">
        <v>124</v>
      </c>
      <c r="C6" s="142" t="s">
        <v>11</v>
      </c>
      <c r="D6" s="148" t="s">
        <v>307</v>
      </c>
      <c r="E6" s="148"/>
      <c r="F6" s="148" t="s">
        <v>161</v>
      </c>
      <c r="G6" s="148"/>
    </row>
    <row r="7" spans="1:9" ht="20.25" customHeight="1">
      <c r="A7" s="172"/>
      <c r="B7" s="143"/>
      <c r="C7" s="143"/>
      <c r="D7" s="132" t="s">
        <v>160</v>
      </c>
      <c r="E7" s="132" t="s">
        <v>159</v>
      </c>
      <c r="F7" s="132" t="s">
        <v>160</v>
      </c>
      <c r="G7" s="132" t="s">
        <v>159</v>
      </c>
      <c r="I7" s="138"/>
    </row>
    <row r="8" spans="1:9" ht="14.25" customHeight="1">
      <c r="A8" s="14">
        <v>1</v>
      </c>
      <c r="B8" s="15">
        <v>2</v>
      </c>
      <c r="C8" s="15"/>
      <c r="D8" s="131">
        <v>3</v>
      </c>
      <c r="E8" s="131">
        <v>4</v>
      </c>
      <c r="F8" s="131">
        <v>5</v>
      </c>
      <c r="G8" s="131">
        <v>6</v>
      </c>
      <c r="I8" s="138"/>
    </row>
    <row r="9" spans="1:49" ht="15">
      <c r="A9" s="71" t="s">
        <v>158</v>
      </c>
      <c r="B9" s="70">
        <v>1</v>
      </c>
      <c r="C9" s="69" t="s">
        <v>157</v>
      </c>
      <c r="D9" s="68">
        <f>D11</f>
        <v>15909999845</v>
      </c>
      <c r="E9" s="68">
        <f>E11</f>
        <v>15078963666</v>
      </c>
      <c r="F9" s="68">
        <v>76737438794</v>
      </c>
      <c r="G9" s="68">
        <f>G11</f>
        <v>50945505242</v>
      </c>
      <c r="I9" s="137"/>
      <c r="AV9" s="68">
        <v>56822970052</v>
      </c>
      <c r="AW9" s="68">
        <v>19914468742</v>
      </c>
    </row>
    <row r="10" spans="1:49" ht="15">
      <c r="A10" s="64" t="s">
        <v>156</v>
      </c>
      <c r="B10" s="63">
        <v>2</v>
      </c>
      <c r="C10" s="65"/>
      <c r="D10" s="62"/>
      <c r="E10" s="62"/>
      <c r="F10" s="133"/>
      <c r="G10" s="133"/>
      <c r="I10" s="137"/>
      <c r="AV10" s="133"/>
      <c r="AW10" s="133"/>
    </row>
    <row r="11" spans="1:49" ht="17.25" customHeight="1">
      <c r="A11" s="64" t="s">
        <v>315</v>
      </c>
      <c r="B11" s="63">
        <v>10</v>
      </c>
      <c r="C11" s="65"/>
      <c r="D11" s="62">
        <v>15909999845</v>
      </c>
      <c r="E11" s="62">
        <v>15078963666</v>
      </c>
      <c r="F11" s="62">
        <f>F9</f>
        <v>76737438794</v>
      </c>
      <c r="G11" s="62">
        <v>50945505242</v>
      </c>
      <c r="I11" s="137"/>
      <c r="AV11" s="62">
        <f>AV9</f>
        <v>56822970052</v>
      </c>
      <c r="AW11" s="62">
        <f>AW9</f>
        <v>19914468742</v>
      </c>
    </row>
    <row r="12" spans="1:49" ht="15">
      <c r="A12" s="64" t="s">
        <v>154</v>
      </c>
      <c r="B12" s="63">
        <v>11</v>
      </c>
      <c r="C12" s="65" t="s">
        <v>153</v>
      </c>
      <c r="D12" s="62">
        <v>13554900470</v>
      </c>
      <c r="E12" s="62">
        <v>12963066546</v>
      </c>
      <c r="F12" s="62">
        <v>66122357250</v>
      </c>
      <c r="G12" s="62">
        <v>41572517356</v>
      </c>
      <c r="H12" s="134"/>
      <c r="I12" s="137"/>
      <c r="AV12" s="62">
        <v>49261620884</v>
      </c>
      <c r="AW12" s="62">
        <v>16860736366</v>
      </c>
    </row>
    <row r="13" spans="1:49" ht="20.25" customHeight="1">
      <c r="A13" s="64" t="s">
        <v>316</v>
      </c>
      <c r="B13" s="63">
        <v>20</v>
      </c>
      <c r="C13" s="65"/>
      <c r="D13" s="62">
        <f>D11-D12</f>
        <v>2355099375</v>
      </c>
      <c r="E13" s="62">
        <f>E11-E12</f>
        <v>2115897120</v>
      </c>
      <c r="F13" s="62">
        <f>F11-F12</f>
        <v>10615081544</v>
      </c>
      <c r="G13" s="62">
        <f>G11-G12</f>
        <v>9372987886</v>
      </c>
      <c r="H13" s="134"/>
      <c r="I13" s="137"/>
      <c r="AV13" s="62">
        <f>AV11-AV12</f>
        <v>7561349168</v>
      </c>
      <c r="AW13" s="62">
        <f>AW11-AW12</f>
        <v>3053732376</v>
      </c>
    </row>
    <row r="14" spans="1:49" ht="15">
      <c r="A14" s="64" t="s">
        <v>151</v>
      </c>
      <c r="B14" s="63">
        <v>21</v>
      </c>
      <c r="C14" s="65" t="s">
        <v>150</v>
      </c>
      <c r="D14" s="62">
        <v>316980802</v>
      </c>
      <c r="E14" s="62">
        <v>309267319</v>
      </c>
      <c r="F14" s="62">
        <v>1010014393</v>
      </c>
      <c r="G14" s="62">
        <v>987563531</v>
      </c>
      <c r="H14" s="134"/>
      <c r="I14" s="137"/>
      <c r="AV14" s="62">
        <v>975564910</v>
      </c>
      <c r="AW14" s="62">
        <v>34449483</v>
      </c>
    </row>
    <row r="15" spans="1:49" ht="15">
      <c r="A15" s="64" t="s">
        <v>149</v>
      </c>
      <c r="B15" s="63">
        <v>22</v>
      </c>
      <c r="C15" s="65" t="s">
        <v>148</v>
      </c>
      <c r="D15" s="62">
        <v>68236417</v>
      </c>
      <c r="E15" s="62">
        <v>106135137</v>
      </c>
      <c r="F15" s="62">
        <v>373698631</v>
      </c>
      <c r="G15" s="62">
        <v>417841161</v>
      </c>
      <c r="H15" s="134"/>
      <c r="I15" s="137"/>
      <c r="AV15" s="62">
        <v>235559051</v>
      </c>
      <c r="AW15" s="62">
        <v>138139580</v>
      </c>
    </row>
    <row r="16" spans="1:49" ht="15">
      <c r="A16" s="64" t="s">
        <v>146</v>
      </c>
      <c r="B16" s="63">
        <v>24</v>
      </c>
      <c r="C16" s="65"/>
      <c r="D16" s="62">
        <v>552253806</v>
      </c>
      <c r="E16" s="62">
        <v>539930412</v>
      </c>
      <c r="F16" s="62">
        <v>1831184101</v>
      </c>
      <c r="G16" s="62">
        <v>1885557758</v>
      </c>
      <c r="H16" s="134"/>
      <c r="I16" s="137"/>
      <c r="AV16" s="62">
        <v>1831184101</v>
      </c>
      <c r="AW16" s="62">
        <v>0</v>
      </c>
    </row>
    <row r="17" spans="1:49" ht="15">
      <c r="A17" s="64" t="s">
        <v>145</v>
      </c>
      <c r="B17" s="63">
        <v>25</v>
      </c>
      <c r="C17" s="65"/>
      <c r="D17" s="62">
        <v>848200150</v>
      </c>
      <c r="E17" s="62">
        <v>925870140</v>
      </c>
      <c r="F17" s="62">
        <v>4605333816</v>
      </c>
      <c r="G17" s="62">
        <v>4730486864</v>
      </c>
      <c r="H17" s="134"/>
      <c r="I17" s="137"/>
      <c r="AV17" s="62">
        <v>2906071503</v>
      </c>
      <c r="AW17" s="62">
        <v>1699262313</v>
      </c>
    </row>
    <row r="18" spans="1:49" ht="15">
      <c r="A18" s="64" t="s">
        <v>317</v>
      </c>
      <c r="B18" s="63">
        <v>30</v>
      </c>
      <c r="C18" s="65"/>
      <c r="D18" s="62">
        <f>D13+(D14-D15)-(D16+D17)</f>
        <v>1203389804</v>
      </c>
      <c r="E18" s="62">
        <f>E13+(E14-E15)-(E16+E17)</f>
        <v>853228750</v>
      </c>
      <c r="F18" s="62">
        <f>F13+(F14-F15)-(F16+F17)</f>
        <v>4814879389</v>
      </c>
      <c r="G18" s="62">
        <f>G13+(G14-G15)-(G16+G17)</f>
        <v>3326665634</v>
      </c>
      <c r="H18" s="134"/>
      <c r="I18" s="137"/>
      <c r="AV18" s="62">
        <f>AV13+(AV14-AV15)-(AV16+AV17)</f>
        <v>3564099423</v>
      </c>
      <c r="AW18" s="62">
        <f>AW13+(AW14-AW15)-(AW16+AW17)</f>
        <v>1250779966</v>
      </c>
    </row>
    <row r="19" spans="1:49" ht="15">
      <c r="A19" s="64" t="s">
        <v>143</v>
      </c>
      <c r="B19" s="63">
        <v>31</v>
      </c>
      <c r="C19" s="65"/>
      <c r="D19" s="62">
        <v>461904762</v>
      </c>
      <c r="E19" s="62">
        <v>0</v>
      </c>
      <c r="F19" s="62">
        <v>580539815</v>
      </c>
      <c r="G19" s="62">
        <v>0</v>
      </c>
      <c r="H19" s="134"/>
      <c r="I19" s="137"/>
      <c r="AV19" s="62">
        <v>580539815</v>
      </c>
      <c r="AW19" s="62">
        <v>0</v>
      </c>
    </row>
    <row r="20" spans="1:49" ht="15">
      <c r="A20" s="64" t="s">
        <v>142</v>
      </c>
      <c r="B20" s="63">
        <v>32</v>
      </c>
      <c r="C20" s="65"/>
      <c r="D20" s="62">
        <v>261365391</v>
      </c>
      <c r="E20" s="62"/>
      <c r="F20" s="62">
        <v>291583804</v>
      </c>
      <c r="G20" s="62"/>
      <c r="H20" s="134"/>
      <c r="I20" s="137"/>
      <c r="AV20" s="62">
        <v>291583804</v>
      </c>
      <c r="AW20" s="62">
        <v>0</v>
      </c>
    </row>
    <row r="21" spans="1:49" ht="15">
      <c r="A21" s="64" t="s">
        <v>318</v>
      </c>
      <c r="B21" s="63">
        <v>40</v>
      </c>
      <c r="C21" s="65"/>
      <c r="D21" s="62">
        <f>D19-D20</f>
        <v>200539371</v>
      </c>
      <c r="E21" s="62">
        <v>0</v>
      </c>
      <c r="F21" s="62">
        <f>F19-F20</f>
        <v>288956011</v>
      </c>
      <c r="G21" s="62">
        <v>0</v>
      </c>
      <c r="H21" s="134"/>
      <c r="I21" s="137"/>
      <c r="AV21" s="62">
        <f>AV19-AV20</f>
        <v>288956011</v>
      </c>
      <c r="AW21" s="62">
        <f>AW19-AW20</f>
        <v>0</v>
      </c>
    </row>
    <row r="22" spans="1:49" ht="19.5" customHeight="1">
      <c r="A22" s="64" t="s">
        <v>319</v>
      </c>
      <c r="B22" s="63">
        <v>50</v>
      </c>
      <c r="C22" s="65"/>
      <c r="D22" s="62">
        <f>D18+D21</f>
        <v>1403929175</v>
      </c>
      <c r="E22" s="62">
        <f>E18+E21</f>
        <v>853228750</v>
      </c>
      <c r="F22" s="62">
        <f>F18+F21</f>
        <v>5103835400</v>
      </c>
      <c r="G22" s="62">
        <f>G18+G21</f>
        <v>3326665634</v>
      </c>
      <c r="H22" s="134"/>
      <c r="I22" s="137"/>
      <c r="AV22" s="62">
        <f>AV18+AV21</f>
        <v>3853055434</v>
      </c>
      <c r="AW22" s="62">
        <f>AW18+AW21</f>
        <v>1250779966</v>
      </c>
    </row>
    <row r="23" spans="1:49" ht="15">
      <c r="A23" s="64" t="s">
        <v>139</v>
      </c>
      <c r="B23" s="63">
        <v>51</v>
      </c>
      <c r="C23" s="65" t="s">
        <v>137</v>
      </c>
      <c r="D23" s="62">
        <v>257383059</v>
      </c>
      <c r="E23" s="62">
        <v>156635678</v>
      </c>
      <c r="F23" s="62">
        <v>1056765875</v>
      </c>
      <c r="G23" s="62">
        <v>691164982</v>
      </c>
      <c r="H23" s="134"/>
      <c r="I23" s="137"/>
      <c r="AV23" s="62">
        <f>449164426+257383059</f>
        <v>706547485</v>
      </c>
      <c r="AW23" s="62">
        <v>350218390</v>
      </c>
    </row>
    <row r="24" spans="1:49" ht="15">
      <c r="A24" s="64" t="s">
        <v>138</v>
      </c>
      <c r="B24" s="63">
        <v>52</v>
      </c>
      <c r="C24" s="65" t="s">
        <v>137</v>
      </c>
      <c r="D24" s="62"/>
      <c r="E24" s="62"/>
      <c r="F24" s="62"/>
      <c r="G24" s="62">
        <v>0</v>
      </c>
      <c r="H24" s="134"/>
      <c r="I24" s="137"/>
      <c r="AV24" s="62"/>
      <c r="AW24" s="62"/>
    </row>
    <row r="25" spans="1:49" ht="18.75" customHeight="1">
      <c r="A25" s="64" t="s">
        <v>320</v>
      </c>
      <c r="B25" s="63">
        <v>60</v>
      </c>
      <c r="C25" s="65"/>
      <c r="D25" s="62">
        <f>D22-D23</f>
        <v>1146546116</v>
      </c>
      <c r="E25" s="62">
        <f>E22-E23</f>
        <v>696593072</v>
      </c>
      <c r="F25" s="62">
        <f>F22-F23</f>
        <v>4047069525</v>
      </c>
      <c r="G25" s="62">
        <f>G22-G23</f>
        <v>2635500652</v>
      </c>
      <c r="H25" s="134"/>
      <c r="I25" s="137"/>
      <c r="AV25" s="62">
        <f>AV22-AV23</f>
        <v>3146507949</v>
      </c>
      <c r="AW25" s="62">
        <f>AW22-AW23</f>
        <v>900561576</v>
      </c>
    </row>
    <row r="26" spans="1:49" ht="15">
      <c r="A26" s="61" t="s">
        <v>135</v>
      </c>
      <c r="B26" s="60">
        <v>70</v>
      </c>
      <c r="C26" s="124"/>
      <c r="D26" s="59"/>
      <c r="E26" s="59"/>
      <c r="F26" s="59"/>
      <c r="G26" s="59"/>
      <c r="H26" s="134"/>
      <c r="I26" s="137"/>
      <c r="AV26" s="59">
        <f>AV25/1000000</f>
        <v>3146.507949</v>
      </c>
      <c r="AW26" s="59">
        <f>AW25/1000000</f>
        <v>900.561576</v>
      </c>
    </row>
    <row r="27" spans="1:9" ht="15">
      <c r="A27" s="135"/>
      <c r="B27" s="136"/>
      <c r="C27" s="136"/>
      <c r="D27" s="137"/>
      <c r="E27" s="137"/>
      <c r="F27" s="137"/>
      <c r="G27" s="137"/>
      <c r="H27" s="134"/>
      <c r="I27" s="138"/>
    </row>
    <row r="28" spans="1:9" ht="12.75">
      <c r="A28" s="150" t="s">
        <v>296</v>
      </c>
      <c r="B28" s="150"/>
      <c r="C28" s="150"/>
      <c r="D28" s="150"/>
      <c r="F28" s="129" t="s">
        <v>309</v>
      </c>
      <c r="I28" s="138"/>
    </row>
    <row r="29" spans="1:9" ht="12" customHeight="1">
      <c r="A29" s="164" t="s">
        <v>131</v>
      </c>
      <c r="B29" s="164"/>
      <c r="C29" s="164"/>
      <c r="D29" s="164"/>
      <c r="F29" s="130" t="s">
        <v>297</v>
      </c>
      <c r="G29" s="130"/>
      <c r="I29" s="138"/>
    </row>
    <row r="30" spans="2:9" ht="15.75">
      <c r="B30" s="54"/>
      <c r="C30" s="54"/>
      <c r="D30" s="53"/>
      <c r="E30" s="52"/>
      <c r="I30" s="138"/>
    </row>
    <row r="31" spans="1:5" ht="12.75">
      <c r="A31" s="52"/>
      <c r="B31" s="52"/>
      <c r="C31" s="52"/>
      <c r="D31" s="52"/>
      <c r="E31" s="52"/>
    </row>
  </sheetData>
  <mergeCells count="12">
    <mergeCell ref="F6:G6"/>
    <mergeCell ref="F2:G2"/>
    <mergeCell ref="F1:G1"/>
    <mergeCell ref="C6:C7"/>
    <mergeCell ref="A28:D28"/>
    <mergeCell ref="A29:D29"/>
    <mergeCell ref="A1:B1"/>
    <mergeCell ref="A6:A7"/>
    <mergeCell ref="B6:B7"/>
    <mergeCell ref="A3:G3"/>
    <mergeCell ref="A4:G4"/>
    <mergeCell ref="D6:E6"/>
  </mergeCells>
  <printOptions/>
  <pageMargins left="0.91" right="0.17" top="0.19" bottom="0.19" header="0.17"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44"/>
  <sheetViews>
    <sheetView workbookViewId="0" topLeftCell="A28">
      <selection activeCell="D43" sqref="D43:E43"/>
    </sheetView>
  </sheetViews>
  <sheetFormatPr defaultColWidth="9.140625" defaultRowHeight="12.75"/>
  <cols>
    <col min="1" max="1" width="51.00390625" style="0" customWidth="1"/>
    <col min="2" max="2" width="4.28125" style="47" customWidth="1"/>
    <col min="3" max="3" width="5.8515625" style="47" customWidth="1"/>
    <col min="4" max="4" width="16.8515625" style="0" bestFit="1" customWidth="1"/>
    <col min="5" max="5" width="16.421875" style="0" customWidth="1"/>
  </cols>
  <sheetData>
    <row r="1" spans="1:5" ht="15.75">
      <c r="A1" s="74" t="s">
        <v>231</v>
      </c>
      <c r="C1" s="44"/>
      <c r="D1" s="44"/>
      <c r="E1" s="44" t="s">
        <v>260</v>
      </c>
    </row>
    <row r="2" spans="1:5" ht="25.5" customHeight="1">
      <c r="A2" s="51" t="s">
        <v>295</v>
      </c>
      <c r="B2"/>
      <c r="C2"/>
      <c r="D2" s="160" t="s">
        <v>128</v>
      </c>
      <c r="E2" s="160"/>
    </row>
    <row r="3" spans="1:6" ht="15.75">
      <c r="A3" s="49"/>
      <c r="D3" s="47"/>
      <c r="E3" s="44"/>
      <c r="F3" s="44"/>
    </row>
    <row r="4" spans="1:5" ht="18">
      <c r="A4" s="180" t="s">
        <v>201</v>
      </c>
      <c r="B4" s="180"/>
      <c r="C4" s="180"/>
      <c r="D4" s="180"/>
      <c r="E4" s="180"/>
    </row>
    <row r="5" spans="1:5" ht="15">
      <c r="A5" s="175" t="s">
        <v>200</v>
      </c>
      <c r="B5" s="175"/>
      <c r="C5" s="175"/>
      <c r="D5" s="175"/>
      <c r="E5" s="175"/>
    </row>
    <row r="6" spans="1:5" ht="15">
      <c r="A6" s="176" t="s">
        <v>199</v>
      </c>
      <c r="B6" s="176"/>
      <c r="C6" s="176"/>
      <c r="D6" s="176"/>
      <c r="E6" s="176"/>
    </row>
    <row r="7" spans="1:5" ht="15">
      <c r="A7" s="175" t="s">
        <v>304</v>
      </c>
      <c r="B7" s="175"/>
      <c r="C7" s="175"/>
      <c r="D7" s="175"/>
      <c r="E7" s="175"/>
    </row>
    <row r="9" spans="1:5" ht="16.5" customHeight="1">
      <c r="A9" s="177" t="s">
        <v>198</v>
      </c>
      <c r="B9" s="177" t="s">
        <v>197</v>
      </c>
      <c r="C9" s="178" t="s">
        <v>11</v>
      </c>
      <c r="D9" s="179" t="s">
        <v>196</v>
      </c>
      <c r="E9" s="179"/>
    </row>
    <row r="10" spans="1:5" ht="16.5" customHeight="1">
      <c r="A10" s="177"/>
      <c r="B10" s="177"/>
      <c r="C10" s="178"/>
      <c r="D10" s="89" t="s">
        <v>160</v>
      </c>
      <c r="E10" s="88" t="s">
        <v>159</v>
      </c>
    </row>
    <row r="11" spans="1:5" ht="16.5" customHeight="1">
      <c r="A11" s="85" t="s">
        <v>195</v>
      </c>
      <c r="B11" s="87"/>
      <c r="C11" s="87"/>
      <c r="D11" s="86"/>
      <c r="E11" s="85"/>
    </row>
    <row r="12" spans="1:5" ht="16.5" customHeight="1">
      <c r="A12" s="82" t="s">
        <v>194</v>
      </c>
      <c r="B12" s="81">
        <v>1</v>
      </c>
      <c r="C12" s="81"/>
      <c r="D12" s="84">
        <v>60099420376</v>
      </c>
      <c r="E12" s="84">
        <v>30540952165</v>
      </c>
    </row>
    <row r="13" spans="1:5" ht="16.5" customHeight="1">
      <c r="A13" s="82" t="s">
        <v>193</v>
      </c>
      <c r="B13" s="81">
        <v>2</v>
      </c>
      <c r="C13" s="81"/>
      <c r="D13" s="80">
        <v>-67640400349</v>
      </c>
      <c r="E13" s="80">
        <v>-22676056895</v>
      </c>
    </row>
    <row r="14" spans="1:5" ht="16.5" customHeight="1">
      <c r="A14" s="82" t="s">
        <v>192</v>
      </c>
      <c r="B14" s="81">
        <v>3</v>
      </c>
      <c r="C14" s="81"/>
      <c r="D14" s="80">
        <v>-4525699000</v>
      </c>
      <c r="E14" s="80">
        <v>-3057441330</v>
      </c>
    </row>
    <row r="15" spans="1:5" ht="16.5" customHeight="1">
      <c r="A15" s="82" t="s">
        <v>191</v>
      </c>
      <c r="B15" s="81">
        <v>4</v>
      </c>
      <c r="C15" s="81"/>
      <c r="D15" s="80">
        <v>-235559051</v>
      </c>
      <c r="E15" s="80">
        <v>-311258695</v>
      </c>
    </row>
    <row r="16" spans="1:5" ht="16.5" customHeight="1">
      <c r="A16" s="82" t="s">
        <v>190</v>
      </c>
      <c r="B16" s="81">
        <v>5</v>
      </c>
      <c r="C16" s="81"/>
      <c r="D16" s="80">
        <v>-473610793</v>
      </c>
      <c r="E16" s="80">
        <v>-499750000</v>
      </c>
    </row>
    <row r="17" spans="1:5" ht="16.5" customHeight="1">
      <c r="A17" s="82" t="s">
        <v>189</v>
      </c>
      <c r="B17" s="81">
        <v>6</v>
      </c>
      <c r="C17" s="81"/>
      <c r="D17" s="80">
        <v>63174673463</v>
      </c>
      <c r="E17" s="80">
        <v>3802163703</v>
      </c>
    </row>
    <row r="18" spans="1:5" ht="16.5" customHeight="1">
      <c r="A18" s="82" t="s">
        <v>188</v>
      </c>
      <c r="B18" s="81">
        <v>7</v>
      </c>
      <c r="C18" s="81"/>
      <c r="D18" s="80">
        <v>-19794160422</v>
      </c>
      <c r="E18" s="80">
        <v>-10571078345</v>
      </c>
    </row>
    <row r="19" spans="1:5" ht="16.5" customHeight="1">
      <c r="A19" s="82" t="s">
        <v>187</v>
      </c>
      <c r="B19" s="81">
        <v>20</v>
      </c>
      <c r="C19" s="81"/>
      <c r="D19" s="80">
        <v>30604664224</v>
      </c>
      <c r="E19" s="80">
        <v>-2772469397</v>
      </c>
    </row>
    <row r="20" spans="1:5" ht="15">
      <c r="A20" s="82" t="s">
        <v>186</v>
      </c>
      <c r="B20" s="81"/>
      <c r="C20" s="81"/>
      <c r="D20" s="80"/>
      <c r="E20" s="80"/>
    </row>
    <row r="21" spans="1:5" ht="30">
      <c r="A21" s="83" t="s">
        <v>185</v>
      </c>
      <c r="B21" s="81">
        <v>21</v>
      </c>
      <c r="C21" s="81"/>
      <c r="D21" s="80">
        <v>-27496084679</v>
      </c>
      <c r="E21" s="80">
        <v>-648386029</v>
      </c>
    </row>
    <row r="22" spans="1:5" ht="30">
      <c r="A22" s="83" t="s">
        <v>184</v>
      </c>
      <c r="B22" s="81">
        <v>22</v>
      </c>
      <c r="C22" s="81"/>
      <c r="D22" s="80"/>
      <c r="E22" s="80"/>
    </row>
    <row r="23" spans="1:5" ht="30">
      <c r="A23" s="83" t="s">
        <v>183</v>
      </c>
      <c r="B23" s="81">
        <v>23</v>
      </c>
      <c r="C23" s="81"/>
      <c r="D23" s="80"/>
      <c r="E23" s="80"/>
    </row>
    <row r="24" spans="1:5" ht="30">
      <c r="A24" s="83" t="s">
        <v>182</v>
      </c>
      <c r="B24" s="81">
        <v>24</v>
      </c>
      <c r="C24" s="81"/>
      <c r="D24" s="80"/>
      <c r="E24" s="80"/>
    </row>
    <row r="25" spans="1:5" ht="15">
      <c r="A25" s="82" t="s">
        <v>181</v>
      </c>
      <c r="B25" s="81">
        <v>25</v>
      </c>
      <c r="C25" s="81"/>
      <c r="D25" s="80"/>
      <c r="E25" s="80"/>
    </row>
    <row r="26" spans="1:5" ht="15">
      <c r="A26" s="82" t="s">
        <v>180</v>
      </c>
      <c r="B26" s="81">
        <v>30</v>
      </c>
      <c r="C26" s="81"/>
      <c r="D26" s="80">
        <v>-27277322731</v>
      </c>
      <c r="E26" s="80">
        <v>-600016011</v>
      </c>
    </row>
    <row r="27" spans="1:5" ht="15">
      <c r="A27" s="82" t="s">
        <v>179</v>
      </c>
      <c r="B27" s="81">
        <v>26</v>
      </c>
      <c r="C27" s="81"/>
      <c r="D27" s="80"/>
      <c r="E27" s="80"/>
    </row>
    <row r="28" spans="1:5" ht="15">
      <c r="A28" s="82" t="s">
        <v>178</v>
      </c>
      <c r="B28" s="81">
        <v>27</v>
      </c>
      <c r="C28" s="81"/>
      <c r="D28" s="80">
        <v>218761948</v>
      </c>
      <c r="E28" s="80">
        <v>48370018</v>
      </c>
    </row>
    <row r="29" spans="1:5" ht="15">
      <c r="A29" s="82" t="s">
        <v>177</v>
      </c>
      <c r="B29" s="81"/>
      <c r="C29" s="81"/>
      <c r="D29" s="80"/>
      <c r="E29" s="80"/>
    </row>
    <row r="30" spans="1:5" ht="30">
      <c r="A30" s="83" t="s">
        <v>176</v>
      </c>
      <c r="B30" s="81">
        <v>31</v>
      </c>
      <c r="C30" s="81"/>
      <c r="D30" s="80">
        <v>16000000000</v>
      </c>
      <c r="E30" s="80"/>
    </row>
    <row r="31" spans="1:5" ht="30">
      <c r="A31" s="83" t="s">
        <v>175</v>
      </c>
      <c r="B31" s="81">
        <v>32</v>
      </c>
      <c r="C31" s="81"/>
      <c r="D31" s="80"/>
      <c r="E31" s="80"/>
    </row>
    <row r="32" spans="1:5" ht="15">
      <c r="A32" s="82" t="s">
        <v>174</v>
      </c>
      <c r="B32" s="81">
        <v>33</v>
      </c>
      <c r="C32" s="81"/>
      <c r="D32" s="80">
        <v>36166109800</v>
      </c>
      <c r="E32" s="80">
        <v>4500000000</v>
      </c>
    </row>
    <row r="33" spans="1:5" ht="15">
      <c r="A33" s="82" t="s">
        <v>173</v>
      </c>
      <c r="B33" s="81">
        <v>34</v>
      </c>
      <c r="C33" s="81"/>
      <c r="D33" s="80">
        <v>-6928556546</v>
      </c>
      <c r="E33" s="80">
        <v>-2555000000</v>
      </c>
    </row>
    <row r="34" spans="1:5" ht="15">
      <c r="A34" s="82" t="s">
        <v>172</v>
      </c>
      <c r="B34" s="81">
        <v>35</v>
      </c>
      <c r="C34" s="81"/>
      <c r="D34" s="80"/>
      <c r="E34" s="80"/>
    </row>
    <row r="35" spans="1:5" ht="15">
      <c r="A35" s="82" t="s">
        <v>171</v>
      </c>
      <c r="B35" s="81">
        <v>36</v>
      </c>
      <c r="C35" s="81"/>
      <c r="D35" s="80"/>
      <c r="E35" s="80"/>
    </row>
    <row r="36" spans="1:5" ht="15.75" customHeight="1">
      <c r="A36" s="82" t="s">
        <v>170</v>
      </c>
      <c r="B36" s="81">
        <v>40</v>
      </c>
      <c r="C36" s="81"/>
      <c r="D36" s="80">
        <v>45237553254</v>
      </c>
      <c r="E36" s="80">
        <v>1945000000</v>
      </c>
    </row>
    <row r="37" spans="1:5" ht="15.75" customHeight="1">
      <c r="A37" s="82" t="s">
        <v>169</v>
      </c>
      <c r="B37" s="81">
        <v>50</v>
      </c>
      <c r="C37" s="81"/>
      <c r="D37" s="80">
        <v>48564894747</v>
      </c>
      <c r="E37" s="80">
        <v>-1427485408</v>
      </c>
    </row>
    <row r="38" spans="1:5" ht="15.75" customHeight="1">
      <c r="A38" s="82" t="s">
        <v>168</v>
      </c>
      <c r="B38" s="81">
        <v>60</v>
      </c>
      <c r="C38" s="81"/>
      <c r="D38" s="80">
        <v>2028310291</v>
      </c>
      <c r="E38" s="80">
        <v>1840394625</v>
      </c>
    </row>
    <row r="39" spans="1:5" ht="15.75" customHeight="1">
      <c r="A39" s="82" t="s">
        <v>167</v>
      </c>
      <c r="B39" s="81">
        <v>70</v>
      </c>
      <c r="C39" s="81"/>
      <c r="D39" s="80">
        <v>50593625604</v>
      </c>
      <c r="E39" s="80">
        <v>412909217</v>
      </c>
    </row>
    <row r="40" spans="1:5" ht="15">
      <c r="A40" s="76" t="s">
        <v>166</v>
      </c>
      <c r="B40" s="79">
        <v>61</v>
      </c>
      <c r="C40" s="78" t="s">
        <v>165</v>
      </c>
      <c r="D40" s="77"/>
      <c r="E40" s="76"/>
    </row>
    <row r="41" spans="1:5" ht="14.25">
      <c r="A41" s="55"/>
      <c r="B41" s="75"/>
      <c r="C41" s="75"/>
      <c r="D41" s="55"/>
      <c r="E41" s="55"/>
    </row>
    <row r="42" spans="2:5" ht="14.25">
      <c r="B42" s="75"/>
      <c r="C42" s="75"/>
      <c r="D42" s="163" t="s">
        <v>310</v>
      </c>
      <c r="E42" s="163"/>
    </row>
    <row r="43" spans="1:5" ht="14.25">
      <c r="A43" s="75" t="s">
        <v>133</v>
      </c>
      <c r="B43" s="75"/>
      <c r="C43" s="75"/>
      <c r="D43" s="163" t="s">
        <v>298</v>
      </c>
      <c r="E43" s="163"/>
    </row>
    <row r="44" spans="1:5" ht="14.25">
      <c r="A44" s="75" t="s">
        <v>131</v>
      </c>
      <c r="B44" s="75"/>
      <c r="C44" s="75"/>
      <c r="D44" s="163" t="s">
        <v>130</v>
      </c>
      <c r="E44" s="163"/>
    </row>
  </sheetData>
  <mergeCells count="12">
    <mergeCell ref="D2:E2"/>
    <mergeCell ref="D42:E42"/>
    <mergeCell ref="A4:E4"/>
    <mergeCell ref="D43:E43"/>
    <mergeCell ref="D44:E44"/>
    <mergeCell ref="A5:E5"/>
    <mergeCell ref="A6:E6"/>
    <mergeCell ref="A7:E7"/>
    <mergeCell ref="A9:A10"/>
    <mergeCell ref="B9:B10"/>
    <mergeCell ref="C9:C10"/>
    <mergeCell ref="D9:E9"/>
  </mergeCells>
  <printOptions/>
  <pageMargins left="0.75" right="0.17" top="0.57" bottom="0.6"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7"/>
  <sheetViews>
    <sheetView workbookViewId="0" topLeftCell="A1">
      <selection activeCell="A51" sqref="A51"/>
    </sheetView>
  </sheetViews>
  <sheetFormatPr defaultColWidth="9.140625" defaultRowHeight="12.75"/>
  <cols>
    <col min="1" max="1" width="94.421875" style="90" customWidth="1"/>
    <col min="2" max="2" width="14.140625" style="90" customWidth="1"/>
    <col min="3" max="3" width="14.28125" style="90" customWidth="1"/>
    <col min="4" max="16384" width="9.140625" style="90" customWidth="1"/>
  </cols>
  <sheetData>
    <row r="1" ht="15">
      <c r="A1" s="101" t="s">
        <v>229</v>
      </c>
    </row>
    <row r="2" ht="15">
      <c r="A2" s="101" t="s">
        <v>301</v>
      </c>
    </row>
    <row r="3" ht="15">
      <c r="A3" s="101" t="s">
        <v>228</v>
      </c>
    </row>
    <row r="4" ht="15">
      <c r="A4" s="51"/>
    </row>
    <row r="5" ht="18.75">
      <c r="A5" s="100" t="s">
        <v>227</v>
      </c>
    </row>
    <row r="6" ht="19.5">
      <c r="A6" s="99" t="s">
        <v>312</v>
      </c>
    </row>
    <row r="7" ht="15.75">
      <c r="A7" s="98"/>
    </row>
    <row r="8" ht="15.75">
      <c r="A8" s="97" t="s">
        <v>226</v>
      </c>
    </row>
    <row r="9" ht="15.75">
      <c r="A9" s="96" t="s">
        <v>225</v>
      </c>
    </row>
    <row r="10" ht="15.75">
      <c r="A10" s="96" t="s">
        <v>224</v>
      </c>
    </row>
    <row r="11" ht="15.75">
      <c r="A11" s="96" t="s">
        <v>223</v>
      </c>
    </row>
    <row r="12" ht="31.5">
      <c r="A12" s="96" t="s">
        <v>222</v>
      </c>
    </row>
    <row r="13" ht="15.75">
      <c r="A13" s="97" t="s">
        <v>221</v>
      </c>
    </row>
    <row r="14" ht="15.75">
      <c r="A14" s="96" t="s">
        <v>220</v>
      </c>
    </row>
    <row r="15" ht="15.75">
      <c r="A15" s="96" t="s">
        <v>219</v>
      </c>
    </row>
    <row r="16" ht="15.75">
      <c r="A16" s="97" t="s">
        <v>218</v>
      </c>
    </row>
    <row r="17" ht="15.75">
      <c r="A17" s="96" t="s">
        <v>217</v>
      </c>
    </row>
    <row r="18" ht="15.75">
      <c r="A18" s="96" t="s">
        <v>216</v>
      </c>
    </row>
    <row r="19" ht="15.75">
      <c r="A19" s="96" t="s">
        <v>215</v>
      </c>
    </row>
    <row r="20" ht="15.75">
      <c r="A20" s="97" t="s">
        <v>214</v>
      </c>
    </row>
    <row r="21" ht="47.25">
      <c r="A21" s="96" t="s">
        <v>213</v>
      </c>
    </row>
    <row r="22" ht="15.75">
      <c r="A22" s="97" t="s">
        <v>212</v>
      </c>
    </row>
    <row r="23" ht="15.75">
      <c r="A23" s="96" t="s">
        <v>211</v>
      </c>
    </row>
    <row r="24" ht="47.25">
      <c r="A24" s="96" t="s">
        <v>210</v>
      </c>
    </row>
    <row r="25" ht="47.25">
      <c r="A25" s="96" t="s">
        <v>209</v>
      </c>
    </row>
    <row r="26" ht="31.5">
      <c r="A26" s="96" t="s">
        <v>302</v>
      </c>
    </row>
    <row r="27" ht="48" customHeight="1">
      <c r="A27" s="96" t="s">
        <v>208</v>
      </c>
    </row>
    <row r="28" ht="15.75">
      <c r="A28" s="96" t="s">
        <v>207</v>
      </c>
    </row>
    <row r="29" ht="31.5">
      <c r="A29" s="96" t="s">
        <v>206</v>
      </c>
    </row>
    <row r="30" ht="31.5">
      <c r="A30" s="96" t="s">
        <v>205</v>
      </c>
    </row>
    <row r="31" ht="31.5">
      <c r="A31" s="96" t="s">
        <v>204</v>
      </c>
    </row>
    <row r="32" ht="31.5">
      <c r="A32" s="96" t="s">
        <v>203</v>
      </c>
    </row>
    <row r="33" ht="15.75">
      <c r="A33" s="96" t="s">
        <v>202</v>
      </c>
    </row>
    <row r="34" spans="1:4" ht="15.75">
      <c r="A34" s="95" t="s">
        <v>311</v>
      </c>
      <c r="B34" s="95"/>
      <c r="C34" s="183"/>
      <c r="D34" s="183"/>
    </row>
    <row r="35" spans="1:4" ht="15.75">
      <c r="A35" s="94" t="s">
        <v>299</v>
      </c>
      <c r="B35" s="184"/>
      <c r="C35" s="184"/>
      <c r="D35" s="93"/>
    </row>
    <row r="36" spans="2:4" ht="15.75">
      <c r="B36" s="181"/>
      <c r="C36" s="181"/>
      <c r="D36" s="92"/>
    </row>
    <row r="37" spans="1:4" ht="15.75">
      <c r="A37" s="91"/>
      <c r="B37" s="182"/>
      <c r="C37" s="182"/>
      <c r="D37" s="91"/>
    </row>
  </sheetData>
  <mergeCells count="4">
    <mergeCell ref="B36:C36"/>
    <mergeCell ref="B37:C37"/>
    <mergeCell ref="C34:D34"/>
    <mergeCell ref="B35:C35"/>
  </mergeCells>
  <printOptions/>
  <pageMargins left="0.86" right="0.21" top="0.2" bottom="0.58" header="0.17"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D49" sqref="D49:E49"/>
    </sheetView>
  </sheetViews>
  <sheetFormatPr defaultColWidth="9.140625" defaultRowHeight="12.75"/>
  <cols>
    <col min="1" max="1" width="40.8515625" style="3" customWidth="1"/>
    <col min="2" max="2" width="5.421875" style="3" customWidth="1"/>
    <col min="3" max="3" width="6.00390625" style="3" customWidth="1"/>
    <col min="4" max="4" width="18.421875" style="3" customWidth="1"/>
    <col min="5" max="5" width="17.8515625" style="3" customWidth="1"/>
    <col min="6" max="16384" width="9.140625" style="3" customWidth="1"/>
  </cols>
  <sheetData>
    <row r="1" spans="1:5" ht="15.75" customHeight="1">
      <c r="A1" s="51" t="s">
        <v>129</v>
      </c>
      <c r="B1" s="51"/>
      <c r="C1" s="51"/>
      <c r="D1"/>
      <c r="E1" t="s">
        <v>281</v>
      </c>
    </row>
    <row r="2" spans="1:5" ht="27.75" customHeight="1">
      <c r="A2" s="51" t="s">
        <v>295</v>
      </c>
      <c r="B2" s="51"/>
      <c r="C2" s="51"/>
      <c r="D2" s="160" t="s">
        <v>128</v>
      </c>
      <c r="E2" s="160"/>
    </row>
    <row r="3" spans="1:7" ht="13.5" customHeight="1">
      <c r="A3" s="49"/>
      <c r="B3" s="49"/>
      <c r="C3" s="49"/>
      <c r="D3" s="47"/>
      <c r="E3" s="47"/>
      <c r="F3" s="44"/>
      <c r="G3" s="44"/>
    </row>
    <row r="4" spans="1:7" ht="20.25">
      <c r="A4" s="185" t="s">
        <v>127</v>
      </c>
      <c r="B4" s="185"/>
      <c r="C4" s="185"/>
      <c r="D4" s="185"/>
      <c r="E4" s="185"/>
      <c r="F4"/>
      <c r="G4"/>
    </row>
    <row r="5" spans="1:7" ht="20.25">
      <c r="A5" s="169" t="s">
        <v>254</v>
      </c>
      <c r="B5" s="169"/>
      <c r="C5" s="169"/>
      <c r="D5" s="169"/>
      <c r="E5" s="169"/>
      <c r="F5" s="48"/>
      <c r="G5" s="48"/>
    </row>
    <row r="6" spans="1:7" ht="21">
      <c r="A6" s="186" t="s">
        <v>304</v>
      </c>
      <c r="B6" s="186"/>
      <c r="C6" s="186"/>
      <c r="D6" s="186"/>
      <c r="E6" s="186"/>
      <c r="F6" s="48"/>
      <c r="G6" s="48"/>
    </row>
    <row r="7" spans="1:7" ht="17.25" customHeight="1">
      <c r="A7" s="176" t="s">
        <v>306</v>
      </c>
      <c r="B7" s="176"/>
      <c r="C7" s="176"/>
      <c r="D7" s="176"/>
      <c r="E7" s="176"/>
      <c r="F7"/>
      <c r="G7"/>
    </row>
    <row r="8" spans="1:5" ht="15.75" customHeight="1">
      <c r="A8"/>
      <c r="B8"/>
      <c r="C8"/>
      <c r="D8"/>
      <c r="E8" t="s">
        <v>280</v>
      </c>
    </row>
    <row r="9" spans="1:5" ht="27" customHeight="1">
      <c r="A9" s="14" t="s">
        <v>232</v>
      </c>
      <c r="B9" s="109" t="s">
        <v>124</v>
      </c>
      <c r="C9" s="109" t="s">
        <v>11</v>
      </c>
      <c r="D9" s="14" t="s">
        <v>279</v>
      </c>
      <c r="E9" s="14" t="s">
        <v>278</v>
      </c>
    </row>
    <row r="10" spans="1:5" ht="16.5" customHeight="1">
      <c r="A10" s="102">
        <v>1</v>
      </c>
      <c r="B10" s="102">
        <v>2</v>
      </c>
      <c r="C10" s="102">
        <v>3</v>
      </c>
      <c r="D10" s="102">
        <v>4</v>
      </c>
      <c r="E10" s="102">
        <v>5</v>
      </c>
    </row>
    <row r="11" spans="1:5" ht="18" customHeight="1">
      <c r="A11" s="40" t="s">
        <v>261</v>
      </c>
      <c r="B11" s="110">
        <v>100</v>
      </c>
      <c r="C11" s="40"/>
      <c r="D11" s="38">
        <f>SUM(D12:D16)</f>
        <v>92290739332</v>
      </c>
      <c r="E11" s="38">
        <f>SUM(E12:E16)</f>
        <v>31121203587</v>
      </c>
    </row>
    <row r="12" spans="1:5" ht="18" customHeight="1">
      <c r="A12" s="11" t="s">
        <v>262</v>
      </c>
      <c r="B12" s="111">
        <f>'CDKT-Q4'!B11</f>
        <v>110</v>
      </c>
      <c r="C12" s="11"/>
      <c r="D12" s="23">
        <f>'CDKT-Q4'!D11</f>
        <v>50593625604</v>
      </c>
      <c r="E12" s="23">
        <v>2028310291</v>
      </c>
    </row>
    <row r="13" spans="1:5" ht="18" customHeight="1">
      <c r="A13" s="11" t="s">
        <v>233</v>
      </c>
      <c r="B13" s="111">
        <v>120</v>
      </c>
      <c r="C13" s="11"/>
      <c r="D13" s="23"/>
      <c r="E13" s="23"/>
    </row>
    <row r="14" spans="1:5" ht="18" customHeight="1">
      <c r="A14" s="11" t="s">
        <v>263</v>
      </c>
      <c r="B14" s="111">
        <f>'CDKT-Q4'!B17</f>
        <v>130</v>
      </c>
      <c r="C14" s="11"/>
      <c r="D14" s="23">
        <f>'CDKT-Q4'!D17</f>
        <v>18611974979</v>
      </c>
      <c r="E14" s="23">
        <v>7055493117</v>
      </c>
    </row>
    <row r="15" spans="1:5" ht="18" customHeight="1">
      <c r="A15" s="11" t="s">
        <v>264</v>
      </c>
      <c r="B15" s="111">
        <f>'CDKT-Q4'!B24</f>
        <v>140</v>
      </c>
      <c r="C15" s="11"/>
      <c r="D15" s="23">
        <f>'CDKT-Q4'!D24</f>
        <v>19533495198</v>
      </c>
      <c r="E15" s="23">
        <v>20456269714</v>
      </c>
    </row>
    <row r="16" spans="1:5" ht="18" customHeight="1">
      <c r="A16" s="11" t="s">
        <v>265</v>
      </c>
      <c r="B16" s="111">
        <f>'CDKT-Q4'!B27</f>
        <v>150</v>
      </c>
      <c r="C16" s="11"/>
      <c r="D16" s="23">
        <f>'CDKT-Q4'!D27</f>
        <v>3551643551</v>
      </c>
      <c r="E16" s="23">
        <v>1581130465</v>
      </c>
    </row>
    <row r="17" spans="1:5" ht="18" customHeight="1">
      <c r="A17" s="28" t="s">
        <v>266</v>
      </c>
      <c r="B17" s="112">
        <v>200</v>
      </c>
      <c r="C17" s="28"/>
      <c r="D17" s="29">
        <f>D18+D19+D25</f>
        <v>169875095922</v>
      </c>
      <c r="E17" s="29">
        <f>E18+E19+E25</f>
        <v>15895727305</v>
      </c>
    </row>
    <row r="18" spans="1:5" ht="18" customHeight="1">
      <c r="A18" s="11" t="s">
        <v>234</v>
      </c>
      <c r="B18" s="111">
        <f>'CDKT-Q4'!B33</f>
        <v>210</v>
      </c>
      <c r="C18" s="11"/>
      <c r="D18" s="23">
        <f>'CDKT-Q4'!D33</f>
        <v>3270787077</v>
      </c>
      <c r="E18" s="23">
        <v>3270787077</v>
      </c>
    </row>
    <row r="19" spans="1:5" ht="18" customHeight="1">
      <c r="A19" s="11" t="s">
        <v>267</v>
      </c>
      <c r="B19" s="111">
        <f>'CDKT-Q4'!B39</f>
        <v>220</v>
      </c>
      <c r="C19" s="11"/>
      <c r="D19" s="23">
        <f>'CDKT-Q4'!D39</f>
        <v>166584908845</v>
      </c>
      <c r="E19" s="23">
        <v>12605540228</v>
      </c>
    </row>
    <row r="20" spans="1:5" ht="18" customHeight="1" hidden="1">
      <c r="A20" s="11" t="s">
        <v>235</v>
      </c>
      <c r="B20" s="111">
        <f>'CDKT-Q4'!B40</f>
        <v>221</v>
      </c>
      <c r="C20" s="11"/>
      <c r="D20" s="23">
        <f>'CDKT-Q4'!D40</f>
        <v>3876326951</v>
      </c>
      <c r="E20" s="23">
        <v>4263669777</v>
      </c>
    </row>
    <row r="21" spans="1:5" ht="18" customHeight="1" hidden="1">
      <c r="A21" s="11" t="s">
        <v>236</v>
      </c>
      <c r="B21" s="113"/>
      <c r="C21" s="11"/>
      <c r="D21" s="25"/>
      <c r="E21" s="25"/>
    </row>
    <row r="22" spans="1:5" ht="18" customHeight="1" hidden="1">
      <c r="A22" s="11" t="s">
        <v>237</v>
      </c>
      <c r="B22" s="111">
        <f>'CDKT-Q4'!B46</f>
        <v>227</v>
      </c>
      <c r="C22" s="11"/>
      <c r="D22" s="23">
        <f>'CDKT-Q4'!D46</f>
        <v>3006744714</v>
      </c>
      <c r="E22" s="23">
        <v>3090023898</v>
      </c>
    </row>
    <row r="23" spans="1:5" ht="18" customHeight="1" hidden="1">
      <c r="A23" s="11" t="s">
        <v>238</v>
      </c>
      <c r="B23" s="111">
        <f>'CDKT-Q4'!B49</f>
        <v>230</v>
      </c>
      <c r="C23" s="11"/>
      <c r="D23" s="23">
        <f>'CDKT-Q4'!D49</f>
        <v>159701837180</v>
      </c>
      <c r="E23" s="23">
        <v>5251846553</v>
      </c>
    </row>
    <row r="24" spans="1:5" ht="18" customHeight="1">
      <c r="A24" s="11" t="s">
        <v>251</v>
      </c>
      <c r="B24" s="111">
        <v>240</v>
      </c>
      <c r="C24" s="11"/>
      <c r="D24" s="23"/>
      <c r="E24" s="23"/>
    </row>
    <row r="25" spans="1:5" ht="18" customHeight="1">
      <c r="A25" s="11" t="s">
        <v>268</v>
      </c>
      <c r="B25" s="111">
        <f>'CDKT-Q4'!B53</f>
        <v>250</v>
      </c>
      <c r="C25" s="11"/>
      <c r="D25" s="23">
        <f>'CDKT-Q4'!D53</f>
        <v>19400000</v>
      </c>
      <c r="E25" s="23">
        <v>19400000</v>
      </c>
    </row>
    <row r="26" spans="1:5" ht="18" customHeight="1">
      <c r="A26" s="11" t="s">
        <v>269</v>
      </c>
      <c r="B26" s="111">
        <v>260</v>
      </c>
      <c r="C26" s="11"/>
      <c r="D26" s="23"/>
      <c r="E26" s="23"/>
    </row>
    <row r="27" spans="1:5" ht="18" customHeight="1">
      <c r="A27" s="33" t="s">
        <v>272</v>
      </c>
      <c r="B27" s="114">
        <v>270</v>
      </c>
      <c r="C27" s="33"/>
      <c r="D27" s="17">
        <f>D11+D17</f>
        <v>262165835254</v>
      </c>
      <c r="E27" s="17">
        <f>E11+E17</f>
        <v>47016930892</v>
      </c>
    </row>
    <row r="28" spans="1:5" ht="18" customHeight="1">
      <c r="A28" s="32" t="s">
        <v>270</v>
      </c>
      <c r="B28" s="115">
        <v>300</v>
      </c>
      <c r="C28" s="32"/>
      <c r="D28" s="30">
        <f>SUM(D29:D30)</f>
        <v>176974824136</v>
      </c>
      <c r="E28" s="30">
        <f>SUM(E29:E30)</f>
        <v>29285592339</v>
      </c>
    </row>
    <row r="29" spans="1:5" ht="18" customHeight="1">
      <c r="A29" s="11" t="s">
        <v>271</v>
      </c>
      <c r="B29" s="111">
        <f>'CDKT-Q4'!B64</f>
        <v>310</v>
      </c>
      <c r="C29" s="11"/>
      <c r="D29" s="23">
        <f>'CDKT-Q4'!D64</f>
        <v>122410535027</v>
      </c>
      <c r="E29" s="23">
        <v>25471622752</v>
      </c>
    </row>
    <row r="30" spans="1:5" ht="18" customHeight="1">
      <c r="A30" s="11" t="s">
        <v>273</v>
      </c>
      <c r="B30" s="111">
        <f>'CDKT-Q4'!B75</f>
        <v>330</v>
      </c>
      <c r="C30" s="11"/>
      <c r="D30" s="23">
        <f>'CDKT-Q4'!D75</f>
        <v>54564289109</v>
      </c>
      <c r="E30" s="23">
        <v>3813969587</v>
      </c>
    </row>
    <row r="31" spans="1:5" ht="18" customHeight="1">
      <c r="A31" s="28" t="s">
        <v>274</v>
      </c>
      <c r="B31" s="112">
        <v>400</v>
      </c>
      <c r="C31" s="28"/>
      <c r="D31" s="29">
        <f>D32+D42</f>
        <v>85191011118</v>
      </c>
      <c r="E31" s="29">
        <f>E32+E42</f>
        <v>17731338553</v>
      </c>
    </row>
    <row r="32" spans="1:5" ht="18" customHeight="1">
      <c r="A32" s="11" t="s">
        <v>275</v>
      </c>
      <c r="B32" s="111">
        <f>'CDKT-Q4'!B84</f>
        <v>410</v>
      </c>
      <c r="C32" s="11"/>
      <c r="D32" s="23">
        <f>'CDKT-Q4'!D84</f>
        <v>85342092511</v>
      </c>
      <c r="E32" s="23">
        <f>SUM(E33:E40)</f>
        <v>17432197970</v>
      </c>
    </row>
    <row r="33" spans="1:5" ht="18" customHeight="1" hidden="1">
      <c r="A33" s="11" t="s">
        <v>239</v>
      </c>
      <c r="B33" s="111">
        <f>'CDKT-Q4'!B85</f>
        <v>411</v>
      </c>
      <c r="C33" s="11"/>
      <c r="D33" s="23">
        <f>'CDKT-Q4'!D85</f>
        <v>46000000000</v>
      </c>
      <c r="E33" s="23">
        <v>10000000000</v>
      </c>
    </row>
    <row r="34" spans="1:5" ht="18" customHeight="1" hidden="1">
      <c r="A34" s="11" t="s">
        <v>240</v>
      </c>
      <c r="B34" s="111">
        <f>'CDKT-Q4'!B86</f>
        <v>412</v>
      </c>
      <c r="C34" s="11"/>
      <c r="D34" s="23">
        <f>'CDKT-Q4'!D86</f>
        <v>30458660000</v>
      </c>
      <c r="E34" s="23">
        <v>1956240000</v>
      </c>
    </row>
    <row r="35" spans="1:5" ht="18" customHeight="1" hidden="1">
      <c r="A35" s="11" t="s">
        <v>241</v>
      </c>
      <c r="B35" s="111"/>
      <c r="C35" s="11"/>
      <c r="D35" s="23"/>
      <c r="E35" s="23"/>
    </row>
    <row r="36" spans="1:5" ht="18" customHeight="1" hidden="1">
      <c r="A36" s="11" t="s">
        <v>242</v>
      </c>
      <c r="B36" s="111"/>
      <c r="C36" s="11"/>
      <c r="D36" s="23"/>
      <c r="E36" s="23"/>
    </row>
    <row r="37" spans="1:5" ht="18" customHeight="1" hidden="1">
      <c r="A37" s="11" t="s">
        <v>243</v>
      </c>
      <c r="B37" s="111"/>
      <c r="C37" s="11"/>
      <c r="D37" s="23"/>
      <c r="E37" s="23"/>
    </row>
    <row r="38" spans="1:5" ht="18" customHeight="1" hidden="1">
      <c r="A38" s="11" t="s">
        <v>244</v>
      </c>
      <c r="B38" s="111"/>
      <c r="C38" s="11"/>
      <c r="D38" s="23"/>
      <c r="E38" s="23"/>
    </row>
    <row r="39" spans="1:5" ht="18" customHeight="1" hidden="1">
      <c r="A39" s="11" t="s">
        <v>245</v>
      </c>
      <c r="B39" s="111">
        <f>'CDKT-Q4'!B91+'CDKT-Q4'!B92</f>
        <v>835</v>
      </c>
      <c r="C39" s="11"/>
      <c r="D39" s="23">
        <f>'CDKT-Q4'!D91+'CDKT-Q4'!D92</f>
        <v>4161240947</v>
      </c>
      <c r="E39" s="23">
        <f>3536312703+624928244</f>
        <v>4161240947</v>
      </c>
    </row>
    <row r="40" spans="1:5" ht="18" customHeight="1" hidden="1">
      <c r="A40" s="11" t="s">
        <v>246</v>
      </c>
      <c r="B40" s="111">
        <f>'CDKT-Q4'!B94</f>
        <v>420</v>
      </c>
      <c r="C40" s="11"/>
      <c r="D40" s="23">
        <f>'CDKT-Q4'!D94</f>
        <v>4718608031</v>
      </c>
      <c r="E40" s="23">
        <v>1314717023</v>
      </c>
    </row>
    <row r="41" spans="1:5" ht="18" customHeight="1" hidden="1">
      <c r="A41" s="11" t="s">
        <v>247</v>
      </c>
      <c r="B41" s="112"/>
      <c r="C41" s="11"/>
      <c r="D41" s="29"/>
      <c r="E41" s="29"/>
    </row>
    <row r="42" spans="1:5" ht="18" customHeight="1">
      <c r="A42" s="11" t="s">
        <v>276</v>
      </c>
      <c r="B42" s="113">
        <v>430</v>
      </c>
      <c r="C42" s="11"/>
      <c r="D42" s="25">
        <f>D43</f>
        <v>-151081393</v>
      </c>
      <c r="E42" s="25">
        <f>E43</f>
        <v>299140583</v>
      </c>
    </row>
    <row r="43" spans="1:5" ht="18" customHeight="1" hidden="1">
      <c r="A43" s="11" t="s">
        <v>248</v>
      </c>
      <c r="B43" s="11"/>
      <c r="C43" s="11"/>
      <c r="D43" s="25">
        <f>'CDKT-Q4'!D96</f>
        <v>-151081393</v>
      </c>
      <c r="E43" s="25">
        <v>299140583</v>
      </c>
    </row>
    <row r="44" spans="1:5" ht="18" customHeight="1" hidden="1">
      <c r="A44" s="11" t="s">
        <v>249</v>
      </c>
      <c r="B44" s="11"/>
      <c r="C44" s="11"/>
      <c r="D44" s="23"/>
      <c r="E44" s="23"/>
    </row>
    <row r="45" spans="1:5" ht="18" customHeight="1" hidden="1">
      <c r="A45" s="22" t="s">
        <v>250</v>
      </c>
      <c r="B45" s="22"/>
      <c r="C45" s="22"/>
      <c r="D45" s="20"/>
      <c r="E45" s="20"/>
    </row>
    <row r="46" spans="1:5" ht="20.25" customHeight="1">
      <c r="A46" s="33" t="s">
        <v>277</v>
      </c>
      <c r="B46" s="33"/>
      <c r="C46" s="33"/>
      <c r="D46" s="17">
        <f>D28+D31</f>
        <v>262165835254</v>
      </c>
      <c r="E46" s="17">
        <f>E28+E31</f>
        <v>47016930892</v>
      </c>
    </row>
    <row r="47" spans="1:5" ht="18" customHeight="1">
      <c r="A47" s="2"/>
      <c r="B47" s="2"/>
      <c r="C47" s="2"/>
      <c r="D47" s="16"/>
      <c r="E47" s="16"/>
    </row>
    <row r="48" spans="1:5" ht="16.5">
      <c r="A48" s="2"/>
      <c r="B48" s="2"/>
      <c r="C48" s="2"/>
      <c r="D48" s="154" t="s">
        <v>314</v>
      </c>
      <c r="E48" s="154"/>
    </row>
    <row r="49" spans="1:5" ht="16.5">
      <c r="A49" s="1" t="s">
        <v>2</v>
      </c>
      <c r="B49" s="1"/>
      <c r="C49" s="1"/>
      <c r="D49" s="154" t="s">
        <v>294</v>
      </c>
      <c r="E49" s="154"/>
    </row>
    <row r="50" spans="1:3" ht="16.5">
      <c r="A50" s="1"/>
      <c r="B50" s="1"/>
      <c r="C50" s="1"/>
    </row>
    <row r="51" spans="1:3" ht="16.5">
      <c r="A51" s="1"/>
      <c r="B51" s="1"/>
      <c r="C51" s="1"/>
    </row>
    <row r="52" spans="1:5" ht="16.5">
      <c r="A52" s="2"/>
      <c r="B52" s="2"/>
      <c r="C52" s="2"/>
      <c r="D52" s="2"/>
      <c r="E52" s="2"/>
    </row>
  </sheetData>
  <mergeCells count="7">
    <mergeCell ref="D48:E48"/>
    <mergeCell ref="D49:E49"/>
    <mergeCell ref="D2:E2"/>
    <mergeCell ref="A5:E5"/>
    <mergeCell ref="A4:E4"/>
    <mergeCell ref="A7:E7"/>
    <mergeCell ref="A6:E6"/>
  </mergeCells>
  <printOptions/>
  <pageMargins left="0.91" right="0.3" top="0.84" bottom="0.2" header="0.2"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C26" sqref="C26"/>
    </sheetView>
  </sheetViews>
  <sheetFormatPr defaultColWidth="9.140625" defaultRowHeight="12.75"/>
  <cols>
    <col min="1" max="1" width="42.8515625" style="0" customWidth="1"/>
    <col min="2" max="2" width="3.8515625" style="0" bestFit="1" customWidth="1"/>
    <col min="3" max="3" width="16.00390625" style="0" customWidth="1"/>
    <col min="4" max="4" width="16.140625" style="0" customWidth="1"/>
    <col min="5" max="6" width="17.421875" style="0" customWidth="1"/>
  </cols>
  <sheetData>
    <row r="1" spans="1:6" ht="17.25" customHeight="1">
      <c r="A1" s="170" t="s">
        <v>230</v>
      </c>
      <c r="B1" s="170"/>
      <c r="C1" s="103"/>
      <c r="D1" s="52"/>
      <c r="E1" s="52"/>
      <c r="F1" s="116" t="s">
        <v>282</v>
      </c>
    </row>
    <row r="2" spans="1:6" ht="42.75" customHeight="1">
      <c r="A2" s="51" t="s">
        <v>295</v>
      </c>
      <c r="B2" s="52"/>
      <c r="D2" s="52"/>
      <c r="E2" s="52"/>
      <c r="F2" s="50"/>
    </row>
    <row r="3" spans="1:5" ht="16.5" customHeight="1">
      <c r="A3" s="74"/>
      <c r="B3" s="52"/>
      <c r="D3" s="52"/>
      <c r="E3" s="52"/>
    </row>
    <row r="4" spans="1:6" ht="20.25">
      <c r="A4" s="173" t="s">
        <v>164</v>
      </c>
      <c r="B4" s="173"/>
      <c r="C4" s="173"/>
      <c r="D4" s="173"/>
      <c r="E4" s="173"/>
      <c r="F4" s="173"/>
    </row>
    <row r="5" spans="1:6" ht="18.75">
      <c r="A5" s="189" t="s">
        <v>252</v>
      </c>
      <c r="B5" s="189"/>
      <c r="C5" s="189"/>
      <c r="D5" s="189"/>
      <c r="E5" s="189"/>
      <c r="F5" s="189"/>
    </row>
    <row r="6" spans="1:6" ht="18" customHeight="1">
      <c r="A6" s="186" t="s">
        <v>304</v>
      </c>
      <c r="B6" s="186"/>
      <c r="C6" s="186"/>
      <c r="D6" s="186"/>
      <c r="E6" s="186"/>
      <c r="F6" s="186"/>
    </row>
    <row r="7" spans="1:5" ht="20.25">
      <c r="A7" s="48"/>
      <c r="B7" s="48"/>
      <c r="C7" s="48"/>
      <c r="D7" s="48"/>
      <c r="E7" s="48"/>
    </row>
    <row r="8" spans="1:6" ht="29.25" customHeight="1">
      <c r="A8" s="139" t="s">
        <v>12</v>
      </c>
      <c r="B8" s="142" t="s">
        <v>124</v>
      </c>
      <c r="C8" s="148" t="s">
        <v>307</v>
      </c>
      <c r="D8" s="148"/>
      <c r="E8" s="148" t="s">
        <v>161</v>
      </c>
      <c r="F8" s="148"/>
    </row>
    <row r="9" spans="1:6" ht="20.25" customHeight="1">
      <c r="A9" s="140"/>
      <c r="B9" s="143"/>
      <c r="C9" s="165" t="s">
        <v>160</v>
      </c>
      <c r="D9" s="165" t="s">
        <v>159</v>
      </c>
      <c r="E9" s="165" t="s">
        <v>160</v>
      </c>
      <c r="F9" s="165" t="s">
        <v>159</v>
      </c>
    </row>
    <row r="10" spans="1:6" ht="12.75">
      <c r="A10" s="141"/>
      <c r="B10" s="144"/>
      <c r="C10" s="166"/>
      <c r="D10" s="166"/>
      <c r="E10" s="166"/>
      <c r="F10" s="166"/>
    </row>
    <row r="11" spans="1:6" ht="18.75" customHeight="1">
      <c r="A11" s="14">
        <v>1</v>
      </c>
      <c r="B11" s="73">
        <v>2</v>
      </c>
      <c r="C11" s="41">
        <v>4</v>
      </c>
      <c r="D11" s="72">
        <v>5</v>
      </c>
      <c r="E11" s="72">
        <v>6</v>
      </c>
      <c r="F11" s="72">
        <v>9</v>
      </c>
    </row>
    <row r="12" spans="1:6" ht="18" customHeight="1">
      <c r="A12" s="71" t="s">
        <v>158</v>
      </c>
      <c r="B12" s="70">
        <v>1</v>
      </c>
      <c r="C12" s="68">
        <f>'KQKD-Q4'!D11</f>
        <v>15909999845</v>
      </c>
      <c r="D12" s="68">
        <f>'KQKD-Q4'!E11</f>
        <v>15078963666</v>
      </c>
      <c r="E12" s="68">
        <f>'KQKD-Q4'!F9</f>
        <v>76737438794</v>
      </c>
      <c r="F12" s="68">
        <f>'KQKD-Q4'!G9</f>
        <v>50945505242</v>
      </c>
    </row>
    <row r="13" spans="1:6" ht="15" hidden="1">
      <c r="A13" s="64" t="s">
        <v>156</v>
      </c>
      <c r="B13" s="63">
        <v>2</v>
      </c>
      <c r="C13" s="62"/>
      <c r="D13" s="62"/>
      <c r="E13" s="62"/>
      <c r="F13" s="62"/>
    </row>
    <row r="14" spans="1:6" ht="28.5" hidden="1">
      <c r="A14" s="64" t="s">
        <v>155</v>
      </c>
      <c r="B14" s="63">
        <v>10</v>
      </c>
      <c r="C14" s="62">
        <v>17933888098</v>
      </c>
      <c r="D14" s="62">
        <v>9625253978</v>
      </c>
      <c r="E14" s="62">
        <v>25855885934</v>
      </c>
      <c r="F14" s="62">
        <v>18159573852</v>
      </c>
    </row>
    <row r="15" spans="1:6" ht="15" hidden="1">
      <c r="A15" s="64" t="s">
        <v>154</v>
      </c>
      <c r="B15" s="63">
        <v>11</v>
      </c>
      <c r="C15" s="62">
        <v>15742946618</v>
      </c>
      <c r="D15" s="62">
        <v>7519827809</v>
      </c>
      <c r="E15" s="62">
        <v>21970976949</v>
      </c>
      <c r="F15" s="62">
        <v>14014575241</v>
      </c>
    </row>
    <row r="16" spans="1:6" ht="28.5" hidden="1">
      <c r="A16" s="64" t="s">
        <v>152</v>
      </c>
      <c r="B16" s="63">
        <v>20</v>
      </c>
      <c r="C16" s="62">
        <f>C14-C15</f>
        <v>2190941480</v>
      </c>
      <c r="D16" s="62">
        <f>D14-D15</f>
        <v>2105426169</v>
      </c>
      <c r="E16" s="62">
        <f>E14-E15</f>
        <v>3884908985</v>
      </c>
      <c r="F16" s="62">
        <f>F14-F15</f>
        <v>4144998611</v>
      </c>
    </row>
    <row r="17" spans="1:6" ht="28.5">
      <c r="A17" s="64" t="s">
        <v>258</v>
      </c>
      <c r="B17" s="63">
        <v>31</v>
      </c>
      <c r="C17" s="62">
        <f>316980802+461904762</f>
        <v>778885564</v>
      </c>
      <c r="D17" s="62">
        <f>'KQKD-Q4'!E14</f>
        <v>309267319</v>
      </c>
      <c r="E17" s="62">
        <f>'KQKD-Q4'!F14+'KQKD-Q4'!F19</f>
        <v>1590554208</v>
      </c>
      <c r="F17" s="62">
        <f>'KQKD-Q4'!G14+'KQKD-Q4'!G19</f>
        <v>987563531</v>
      </c>
    </row>
    <row r="18" spans="1:6" ht="15" hidden="1">
      <c r="A18" s="64" t="s">
        <v>149</v>
      </c>
      <c r="B18" s="63">
        <v>22</v>
      </c>
      <c r="C18" s="62">
        <v>51486806</v>
      </c>
      <c r="D18" s="62">
        <v>101017874</v>
      </c>
      <c r="E18" s="62">
        <v>118986740</v>
      </c>
      <c r="F18" s="62">
        <v>189030173</v>
      </c>
    </row>
    <row r="19" spans="1:6" ht="15" hidden="1">
      <c r="A19" s="67" t="s">
        <v>147</v>
      </c>
      <c r="B19" s="63">
        <v>23</v>
      </c>
      <c r="C19" s="66"/>
      <c r="D19" s="66"/>
      <c r="E19" s="66"/>
      <c r="F19" s="66"/>
    </row>
    <row r="20" spans="1:6" ht="15" hidden="1">
      <c r="A20" s="64" t="s">
        <v>146</v>
      </c>
      <c r="B20" s="63">
        <v>24</v>
      </c>
      <c r="C20" s="62">
        <v>380567894</v>
      </c>
      <c r="D20" s="62">
        <v>635659164</v>
      </c>
      <c r="E20" s="62">
        <v>809795822</v>
      </c>
      <c r="F20" s="62">
        <v>1116623040</v>
      </c>
    </row>
    <row r="21" spans="1:6" ht="15" hidden="1">
      <c r="A21" s="64" t="s">
        <v>145</v>
      </c>
      <c r="B21" s="63">
        <v>25</v>
      </c>
      <c r="C21" s="62">
        <v>696210718</v>
      </c>
      <c r="D21" s="62">
        <v>786363986</v>
      </c>
      <c r="E21" s="62">
        <v>1439843158</v>
      </c>
      <c r="F21" s="62">
        <v>1871565856</v>
      </c>
    </row>
    <row r="22" spans="1:6" ht="28.5" hidden="1">
      <c r="A22" s="64" t="s">
        <v>144</v>
      </c>
      <c r="B22" s="63">
        <v>30</v>
      </c>
      <c r="C22" s="62">
        <f>C16+(C17-C18)-(C20+C21)</f>
        <v>1841561626</v>
      </c>
      <c r="D22" s="62">
        <f>D16+(D17-D18)-(D20+D21)</f>
        <v>891652464</v>
      </c>
      <c r="E22" s="62">
        <f>E16+(E17-E18)-(E20+E21)</f>
        <v>3106837473</v>
      </c>
      <c r="F22" s="62">
        <f>F16+(F17-F18)-(F20+F21)</f>
        <v>1955343073</v>
      </c>
    </row>
    <row r="23" spans="1:6" ht="15" hidden="1">
      <c r="A23" s="64" t="s">
        <v>143</v>
      </c>
      <c r="B23" s="63">
        <v>31</v>
      </c>
      <c r="C23" s="62">
        <v>0</v>
      </c>
      <c r="D23" s="62">
        <v>0</v>
      </c>
      <c r="E23" s="62">
        <v>0</v>
      </c>
      <c r="F23" s="62">
        <v>0</v>
      </c>
    </row>
    <row r="24" spans="1:6" ht="15" hidden="1">
      <c r="A24" s="64" t="s">
        <v>142</v>
      </c>
      <c r="B24" s="63">
        <v>32</v>
      </c>
      <c r="C24" s="62"/>
      <c r="D24" s="62"/>
      <c r="E24" s="62"/>
      <c r="F24" s="62"/>
    </row>
    <row r="25" spans="1:6" ht="15" hidden="1">
      <c r="A25" s="64" t="s">
        <v>141</v>
      </c>
      <c r="B25" s="63">
        <v>40</v>
      </c>
      <c r="C25" s="62">
        <v>0</v>
      </c>
      <c r="D25" s="62">
        <v>0</v>
      </c>
      <c r="E25" s="62">
        <v>0</v>
      </c>
      <c r="F25" s="62">
        <v>0</v>
      </c>
    </row>
    <row r="26" spans="1:6" ht="27.75" customHeight="1">
      <c r="A26" s="64" t="s">
        <v>255</v>
      </c>
      <c r="B26" s="63">
        <v>50</v>
      </c>
      <c r="C26" s="62">
        <f>'KQKD-Q4'!D22</f>
        <v>1403929175</v>
      </c>
      <c r="D26" s="62">
        <f>'KQKD-Q4'!E22</f>
        <v>853228750</v>
      </c>
      <c r="E26" s="62">
        <f>'KQKD-Q4'!F22</f>
        <v>5103835400</v>
      </c>
      <c r="F26" s="62">
        <f>'KQKD-Q4'!G22</f>
        <v>3326665634</v>
      </c>
    </row>
    <row r="27" spans="1:6" ht="15" hidden="1">
      <c r="A27" s="64" t="s">
        <v>139</v>
      </c>
      <c r="B27" s="63">
        <v>51</v>
      </c>
      <c r="C27" s="62">
        <v>231171708</v>
      </c>
      <c r="D27" s="62">
        <v>155115714</v>
      </c>
      <c r="E27" s="62">
        <v>368850174</v>
      </c>
      <c r="F27" s="62">
        <v>271445793</v>
      </c>
    </row>
    <row r="28" spans="1:6" ht="15" hidden="1">
      <c r="A28" s="64" t="s">
        <v>138</v>
      </c>
      <c r="B28" s="63">
        <v>52</v>
      </c>
      <c r="C28" s="62"/>
      <c r="D28" s="62"/>
      <c r="E28" s="62"/>
      <c r="F28" s="62"/>
    </row>
    <row r="29" spans="1:6" ht="28.5">
      <c r="A29" s="61" t="s">
        <v>256</v>
      </c>
      <c r="B29" s="60">
        <v>60</v>
      </c>
      <c r="C29" s="59">
        <f>'KQKD-Q4'!D25</f>
        <v>1146546116</v>
      </c>
      <c r="D29" s="59">
        <f>'KQKD-Q4'!E25</f>
        <v>696593072</v>
      </c>
      <c r="E29" s="59">
        <f>'KQKD-Q4'!F25</f>
        <v>4047069525</v>
      </c>
      <c r="F29" s="59">
        <f>'KQKD-Q4'!G25</f>
        <v>2635500652</v>
      </c>
    </row>
    <row r="30" spans="1:6" ht="15" hidden="1">
      <c r="A30" s="106" t="s">
        <v>135</v>
      </c>
      <c r="B30" s="104">
        <v>70</v>
      </c>
      <c r="C30" s="107">
        <f>C29/1000000</f>
        <v>1146.546116</v>
      </c>
      <c r="D30" s="107">
        <f>D29/1000000</f>
        <v>696.593072</v>
      </c>
      <c r="E30" s="107">
        <f>E29/1000000</f>
        <v>4047.069525</v>
      </c>
      <c r="F30" s="107">
        <f>F29/1000000</f>
        <v>2635.500652</v>
      </c>
    </row>
    <row r="31" spans="1:5" ht="21" customHeight="1">
      <c r="A31" s="58" t="s">
        <v>134</v>
      </c>
      <c r="B31" s="57"/>
      <c r="C31" s="57"/>
      <c r="D31" s="57"/>
      <c r="E31" s="57"/>
    </row>
    <row r="32" spans="1:5" ht="15">
      <c r="A32" s="187" t="s">
        <v>133</v>
      </c>
      <c r="B32" s="187"/>
      <c r="C32" s="187"/>
      <c r="D32" s="56"/>
      <c r="E32" s="55" t="s">
        <v>300</v>
      </c>
    </row>
    <row r="33" spans="1:6" ht="15.75" customHeight="1">
      <c r="A33" s="188" t="s">
        <v>131</v>
      </c>
      <c r="B33" s="188"/>
      <c r="C33" s="188"/>
      <c r="D33" s="188" t="s">
        <v>131</v>
      </c>
      <c r="E33" s="188"/>
      <c r="F33" s="188"/>
    </row>
    <row r="34" spans="2:4" ht="15.75">
      <c r="B34" s="54"/>
      <c r="C34" s="53"/>
      <c r="D34" s="52"/>
    </row>
    <row r="35" spans="1:5" ht="12.75">
      <c r="A35" s="52"/>
      <c r="B35" s="52"/>
      <c r="C35" s="52"/>
      <c r="D35" s="52"/>
      <c r="E35" s="52"/>
    </row>
  </sheetData>
  <mergeCells count="15">
    <mergeCell ref="D33:F33"/>
    <mergeCell ref="A1:B1"/>
    <mergeCell ref="A4:F4"/>
    <mergeCell ref="A6:F6"/>
    <mergeCell ref="A8:A10"/>
    <mergeCell ref="B8:B10"/>
    <mergeCell ref="C8:D8"/>
    <mergeCell ref="E9:E10"/>
    <mergeCell ref="A33:C33"/>
    <mergeCell ref="A5:F5"/>
    <mergeCell ref="A32:C32"/>
    <mergeCell ref="E8:F8"/>
    <mergeCell ref="C9:C10"/>
    <mergeCell ref="D9:D10"/>
    <mergeCell ref="F9:F10"/>
  </mergeCells>
  <printOptions/>
  <pageMargins left="1.78" right="0.43" top="0.6" bottom="0.39" header="0.5"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4"/>
  <sheetViews>
    <sheetView workbookViewId="0" topLeftCell="A1">
      <selection activeCell="D43" sqref="D43:E43"/>
    </sheetView>
  </sheetViews>
  <sheetFormatPr defaultColWidth="9.140625" defaultRowHeight="12.75"/>
  <cols>
    <col min="1" max="1" width="50.8515625" style="0" customWidth="1"/>
    <col min="2" max="2" width="4.28125" style="47" customWidth="1"/>
    <col min="3" max="3" width="5.7109375" style="47" customWidth="1"/>
    <col min="4" max="4" width="16.8515625" style="0" bestFit="1" customWidth="1"/>
    <col min="5" max="5" width="16.8515625" style="0" customWidth="1"/>
  </cols>
  <sheetData>
    <row r="1" spans="1:5" ht="15.75">
      <c r="A1" s="74" t="s">
        <v>231</v>
      </c>
      <c r="C1" s="44"/>
      <c r="D1" s="44"/>
      <c r="E1" s="44" t="s">
        <v>253</v>
      </c>
    </row>
    <row r="2" spans="1:5" ht="25.5" customHeight="1">
      <c r="A2" s="51" t="s">
        <v>295</v>
      </c>
      <c r="B2"/>
      <c r="C2"/>
      <c r="D2" s="160" t="s">
        <v>128</v>
      </c>
      <c r="E2" s="160"/>
    </row>
    <row r="3" spans="1:6" ht="15.75">
      <c r="A3" s="49"/>
      <c r="D3" s="47"/>
      <c r="E3" s="44"/>
      <c r="F3" s="44"/>
    </row>
    <row r="4" spans="1:5" ht="18">
      <c r="A4" s="180" t="s">
        <v>201</v>
      </c>
      <c r="B4" s="180"/>
      <c r="C4" s="180"/>
      <c r="D4" s="180"/>
      <c r="E4" s="180"/>
    </row>
    <row r="5" spans="1:5" ht="15">
      <c r="A5" s="175" t="s">
        <v>252</v>
      </c>
      <c r="B5" s="175"/>
      <c r="C5" s="175"/>
      <c r="D5" s="175"/>
      <c r="E5" s="175"/>
    </row>
    <row r="6" spans="1:5" ht="15">
      <c r="A6" s="176" t="s">
        <v>199</v>
      </c>
      <c r="B6" s="176"/>
      <c r="C6" s="176"/>
      <c r="D6" s="176"/>
      <c r="E6" s="176"/>
    </row>
    <row r="7" spans="1:5" ht="15">
      <c r="A7" s="175" t="s">
        <v>304</v>
      </c>
      <c r="B7" s="175"/>
      <c r="C7" s="175"/>
      <c r="D7" s="175"/>
      <c r="E7" s="175"/>
    </row>
    <row r="9" spans="1:5" ht="28.5" customHeight="1">
      <c r="A9" s="177" t="s">
        <v>198</v>
      </c>
      <c r="B9" s="177" t="s">
        <v>197</v>
      </c>
      <c r="C9" s="178" t="s">
        <v>11</v>
      </c>
      <c r="D9" s="179" t="s">
        <v>196</v>
      </c>
      <c r="E9" s="179"/>
    </row>
    <row r="10" spans="1:5" ht="28.5" customHeight="1">
      <c r="A10" s="177"/>
      <c r="B10" s="177"/>
      <c r="C10" s="178"/>
      <c r="D10" s="89" t="s">
        <v>160</v>
      </c>
      <c r="E10" s="88" t="s">
        <v>159</v>
      </c>
    </row>
    <row r="11" spans="1:5" ht="15" hidden="1">
      <c r="A11" s="85" t="s">
        <v>195</v>
      </c>
      <c r="B11" s="87"/>
      <c r="C11" s="87"/>
      <c r="D11" s="86"/>
      <c r="E11" s="85"/>
    </row>
    <row r="12" spans="1:5" ht="15" hidden="1">
      <c r="A12" s="82" t="s">
        <v>194</v>
      </c>
      <c r="B12" s="81">
        <v>1</v>
      </c>
      <c r="C12" s="81"/>
      <c r="D12" s="84">
        <v>33771224821</v>
      </c>
      <c r="E12" s="84">
        <v>21945268372</v>
      </c>
    </row>
    <row r="13" spans="1:5" ht="15" hidden="1">
      <c r="A13" s="82" t="s">
        <v>193</v>
      </c>
      <c r="B13" s="81">
        <v>2</v>
      </c>
      <c r="C13" s="81"/>
      <c r="D13" s="80">
        <v>-31008757347</v>
      </c>
      <c r="E13" s="80">
        <v>-16328309650</v>
      </c>
    </row>
    <row r="14" spans="1:5" ht="15" hidden="1">
      <c r="A14" s="82" t="s">
        <v>192</v>
      </c>
      <c r="B14" s="81">
        <v>3</v>
      </c>
      <c r="C14" s="81"/>
      <c r="D14" s="80">
        <v>-2209819500</v>
      </c>
      <c r="E14" s="80">
        <v>-2417590830</v>
      </c>
    </row>
    <row r="15" spans="1:5" ht="15" hidden="1">
      <c r="A15" s="82" t="s">
        <v>191</v>
      </c>
      <c r="B15" s="81">
        <v>4</v>
      </c>
      <c r="C15" s="81"/>
      <c r="D15" s="80">
        <v>-118986740</v>
      </c>
      <c r="E15" s="80">
        <v>-189030173</v>
      </c>
    </row>
    <row r="16" spans="1:5" ht="15" hidden="1">
      <c r="A16" s="82" t="s">
        <v>190</v>
      </c>
      <c r="B16" s="81">
        <v>5</v>
      </c>
      <c r="C16" s="81"/>
      <c r="D16" s="80">
        <v>-368000000</v>
      </c>
      <c r="E16" s="80">
        <v>-399750000</v>
      </c>
    </row>
    <row r="17" spans="1:5" ht="15" hidden="1">
      <c r="A17" s="82" t="s">
        <v>189</v>
      </c>
      <c r="B17" s="81">
        <v>6</v>
      </c>
      <c r="C17" s="81"/>
      <c r="D17" s="80">
        <v>5950876597</v>
      </c>
      <c r="E17" s="80">
        <v>3226778831</v>
      </c>
    </row>
    <row r="18" spans="1:5" ht="15" hidden="1">
      <c r="A18" s="82" t="s">
        <v>188</v>
      </c>
      <c r="B18" s="81">
        <v>7</v>
      </c>
      <c r="C18" s="81"/>
      <c r="D18" s="80">
        <v>-8433777589</v>
      </c>
      <c r="E18" s="80">
        <v>-8225300587</v>
      </c>
    </row>
    <row r="19" spans="1:5" ht="24.75" customHeight="1">
      <c r="A19" s="82" t="s">
        <v>283</v>
      </c>
      <c r="B19" s="81">
        <v>20</v>
      </c>
      <c r="C19" s="81"/>
      <c r="D19" s="80">
        <f>'LCTT-Q4'!D19</f>
        <v>30604664224</v>
      </c>
      <c r="E19" s="80">
        <f>'LCTT-Q4'!E19</f>
        <v>-2772469397</v>
      </c>
    </row>
    <row r="20" spans="1:5" ht="24.75" customHeight="1" hidden="1">
      <c r="A20" s="82" t="s">
        <v>186</v>
      </c>
      <c r="B20" s="81"/>
      <c r="C20" s="81"/>
      <c r="D20" s="80"/>
      <c r="E20" s="80"/>
    </row>
    <row r="21" spans="1:5" ht="24.75" customHeight="1" hidden="1">
      <c r="A21" s="83" t="s">
        <v>185</v>
      </c>
      <c r="B21" s="81">
        <v>21</v>
      </c>
      <c r="C21" s="81"/>
      <c r="D21" s="80">
        <v>-20204503635</v>
      </c>
      <c r="E21" s="80">
        <v>-510179204</v>
      </c>
    </row>
    <row r="22" spans="1:5" ht="24.75" customHeight="1" hidden="1">
      <c r="A22" s="83" t="s">
        <v>184</v>
      </c>
      <c r="B22" s="81">
        <v>22</v>
      </c>
      <c r="C22" s="81"/>
      <c r="D22" s="80"/>
      <c r="E22" s="80"/>
    </row>
    <row r="23" spans="1:5" ht="24.75" customHeight="1" hidden="1">
      <c r="A23" s="83" t="s">
        <v>183</v>
      </c>
      <c r="B23" s="81">
        <v>23</v>
      </c>
      <c r="C23" s="81"/>
      <c r="D23" s="80"/>
      <c r="E23" s="80"/>
    </row>
    <row r="24" spans="1:5" ht="24.75" customHeight="1" hidden="1">
      <c r="A24" s="83" t="s">
        <v>182</v>
      </c>
      <c r="B24" s="81">
        <v>24</v>
      </c>
      <c r="C24" s="81"/>
      <c r="D24" s="80"/>
      <c r="E24" s="80"/>
    </row>
    <row r="25" spans="1:5" ht="24.75" customHeight="1" hidden="1">
      <c r="A25" s="82" t="s">
        <v>181</v>
      </c>
      <c r="B25" s="81">
        <v>25</v>
      </c>
      <c r="C25" s="81"/>
      <c r="D25" s="80"/>
      <c r="E25" s="80"/>
    </row>
    <row r="26" spans="1:5" ht="24.75" customHeight="1">
      <c r="A26" s="82" t="s">
        <v>284</v>
      </c>
      <c r="B26" s="81">
        <v>30</v>
      </c>
      <c r="C26" s="81"/>
      <c r="D26" s="80">
        <f>'LCTT-Q4'!D26</f>
        <v>-27277322731</v>
      </c>
      <c r="E26" s="80">
        <f>'LCTT-Q4'!E26</f>
        <v>-600016011</v>
      </c>
    </row>
    <row r="27" spans="1:5" ht="24.75" customHeight="1" hidden="1">
      <c r="A27" s="82" t="s">
        <v>179</v>
      </c>
      <c r="B27" s="81">
        <v>26</v>
      </c>
      <c r="C27" s="81"/>
      <c r="D27" s="80"/>
      <c r="E27" s="80"/>
    </row>
    <row r="28" spans="1:5" ht="24.75" customHeight="1" hidden="1">
      <c r="A28" s="82" t="s">
        <v>178</v>
      </c>
      <c r="B28" s="81">
        <v>27</v>
      </c>
      <c r="C28" s="81"/>
      <c r="D28" s="80">
        <v>17797309</v>
      </c>
      <c r="E28" s="80">
        <v>33985982</v>
      </c>
    </row>
    <row r="29" spans="1:5" ht="24.75" customHeight="1" hidden="1">
      <c r="A29" s="82" t="s">
        <v>177</v>
      </c>
      <c r="B29" s="81"/>
      <c r="C29" s="81"/>
      <c r="D29" s="80"/>
      <c r="E29" s="80"/>
    </row>
    <row r="30" spans="1:5" ht="24.75" customHeight="1" hidden="1">
      <c r="A30" s="83" t="s">
        <v>176</v>
      </c>
      <c r="B30" s="81">
        <v>31</v>
      </c>
      <c r="C30" s="81"/>
      <c r="D30" s="80">
        <v>16000000000</v>
      </c>
      <c r="E30" s="80"/>
    </row>
    <row r="31" spans="1:5" ht="24.75" customHeight="1" hidden="1">
      <c r="A31" s="83" t="s">
        <v>175</v>
      </c>
      <c r="B31" s="81">
        <v>32</v>
      </c>
      <c r="C31" s="81"/>
      <c r="D31" s="80"/>
      <c r="E31" s="80"/>
    </row>
    <row r="32" spans="1:5" ht="24.75" customHeight="1" hidden="1">
      <c r="A32" s="82" t="s">
        <v>174</v>
      </c>
      <c r="B32" s="81">
        <v>33</v>
      </c>
      <c r="C32" s="81"/>
      <c r="D32" s="80">
        <v>11606381300</v>
      </c>
      <c r="E32" s="80">
        <v>2700000000</v>
      </c>
    </row>
    <row r="33" spans="1:5" ht="24.75" customHeight="1" hidden="1">
      <c r="A33" s="82" t="s">
        <v>173</v>
      </c>
      <c r="B33" s="81">
        <v>34</v>
      </c>
      <c r="C33" s="81"/>
      <c r="D33" s="80">
        <v>-5590944400</v>
      </c>
      <c r="E33" s="80">
        <v>-1570000000</v>
      </c>
    </row>
    <row r="34" spans="1:5" ht="24.75" customHeight="1" hidden="1">
      <c r="A34" s="82" t="s">
        <v>172</v>
      </c>
      <c r="B34" s="81">
        <v>35</v>
      </c>
      <c r="C34" s="81"/>
      <c r="D34" s="80"/>
      <c r="E34" s="80"/>
    </row>
    <row r="35" spans="1:5" ht="24.75" customHeight="1" hidden="1">
      <c r="A35" s="82" t="s">
        <v>171</v>
      </c>
      <c r="B35" s="81">
        <v>36</v>
      </c>
      <c r="C35" s="81"/>
      <c r="D35" s="80"/>
      <c r="E35" s="80"/>
    </row>
    <row r="36" spans="1:5" ht="24.75" customHeight="1">
      <c r="A36" s="82" t="s">
        <v>285</v>
      </c>
      <c r="B36" s="81">
        <v>40</v>
      </c>
      <c r="C36" s="81"/>
      <c r="D36" s="80">
        <f>'LCTT-Q4'!D36</f>
        <v>45237553254</v>
      </c>
      <c r="E36" s="80">
        <f>'LCTT-Q4'!E36</f>
        <v>1945000000</v>
      </c>
    </row>
    <row r="37" spans="1:5" ht="24.75" customHeight="1">
      <c r="A37" s="82" t="s">
        <v>286</v>
      </c>
      <c r="B37" s="81">
        <v>50</v>
      </c>
      <c r="C37" s="81"/>
      <c r="D37" s="80">
        <f>'LCTT-Q4'!D37</f>
        <v>48564894747</v>
      </c>
      <c r="E37" s="80">
        <f>'LCTT-Q4'!E37</f>
        <v>-1427485408</v>
      </c>
    </row>
    <row r="38" spans="1:5" ht="24.75" customHeight="1">
      <c r="A38" s="82" t="s">
        <v>287</v>
      </c>
      <c r="B38" s="81">
        <v>60</v>
      </c>
      <c r="C38" s="81"/>
      <c r="D38" s="80">
        <f>'LCTT-Q4'!D38</f>
        <v>2028310291</v>
      </c>
      <c r="E38" s="80">
        <f>'LCTT-Q4'!E38</f>
        <v>1840394625</v>
      </c>
    </row>
    <row r="39" spans="1:5" ht="24.75" customHeight="1">
      <c r="A39" s="82" t="s">
        <v>288</v>
      </c>
      <c r="B39" s="81">
        <v>61</v>
      </c>
      <c r="C39" s="81"/>
      <c r="D39" s="80"/>
      <c r="E39" s="80"/>
    </row>
    <row r="40" spans="1:5" ht="24.75" customHeight="1">
      <c r="A40" s="105" t="s">
        <v>289</v>
      </c>
      <c r="B40" s="79">
        <v>70</v>
      </c>
      <c r="C40" s="79"/>
      <c r="D40" s="77">
        <f>'LCTT-Q4'!D39</f>
        <v>50593625604</v>
      </c>
      <c r="E40" s="77">
        <f>'LCTT-Q4'!E39</f>
        <v>412909217</v>
      </c>
    </row>
    <row r="41" spans="1:5" ht="14.25">
      <c r="A41" s="55"/>
      <c r="B41" s="75"/>
      <c r="C41" s="75"/>
      <c r="D41" s="55"/>
      <c r="E41" s="55"/>
    </row>
    <row r="42" spans="2:5" ht="14.25">
      <c r="B42" s="75"/>
      <c r="C42" s="75"/>
      <c r="D42" s="163" t="s">
        <v>310</v>
      </c>
      <c r="E42" s="163"/>
    </row>
    <row r="43" spans="1:5" ht="14.25">
      <c r="A43" s="75" t="s">
        <v>133</v>
      </c>
      <c r="B43" s="75"/>
      <c r="C43" s="75"/>
      <c r="D43" s="163" t="s">
        <v>132</v>
      </c>
      <c r="E43" s="163"/>
    </row>
    <row r="44" spans="1:5" ht="14.25">
      <c r="A44" s="75" t="s">
        <v>131</v>
      </c>
      <c r="B44" s="75"/>
      <c r="C44" s="75"/>
      <c r="D44" s="163" t="s">
        <v>130</v>
      </c>
      <c r="E44" s="163"/>
    </row>
  </sheetData>
  <mergeCells count="12">
    <mergeCell ref="D42:E42"/>
    <mergeCell ref="D43:E43"/>
    <mergeCell ref="D44:E44"/>
    <mergeCell ref="A7:E7"/>
    <mergeCell ref="A9:A10"/>
    <mergeCell ref="B9:B10"/>
    <mergeCell ref="C9:C10"/>
    <mergeCell ref="D9:E9"/>
    <mergeCell ref="D2:E2"/>
    <mergeCell ref="A4:E4"/>
    <mergeCell ref="A5:E5"/>
    <mergeCell ref="A6:E6"/>
  </mergeCells>
  <printOptions/>
  <pageMargins left="0.75" right="0.1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LUGIACO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dc:creator>
  <cp:keywords/>
  <dc:description/>
  <cp:lastModifiedBy>User</cp:lastModifiedBy>
  <cp:lastPrinted>2008-01-29T08:39:38Z</cp:lastPrinted>
  <dcterms:created xsi:type="dcterms:W3CDTF">2007-07-23T05:58:06Z</dcterms:created>
  <dcterms:modified xsi:type="dcterms:W3CDTF">2008-01-29T08:39:39Z</dcterms:modified>
  <cp:category/>
  <cp:version/>
  <cp:contentType/>
  <cp:contentStatus/>
</cp:coreProperties>
</file>